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3"/>
  <workbookPr/>
  <mc:AlternateContent xmlns:mc="http://schemas.openxmlformats.org/markup-compatibility/2006">
    <mc:Choice Requires="x15">
      <x15ac:absPath xmlns:x15ac="http://schemas.microsoft.com/office/spreadsheetml/2010/11/ac" url="/Users/laseanwesson/Downloads/"/>
    </mc:Choice>
  </mc:AlternateContent>
  <xr:revisionPtr revIDLastSave="0" documentId="13_ncr:1_{2822C92B-DE29-F64B-949F-018EF3D0B720}" xr6:coauthVersionLast="45" xr6:coauthVersionMax="45" xr10:uidLastSave="{00000000-0000-0000-0000-000000000000}"/>
  <bookViews>
    <workbookView xWindow="11360" yWindow="5420" windowWidth="27780" windowHeight="17840" tabRatio="812" firstSheet="5" activeTab="5" xr2:uid="{00000000-000D-0000-FFFF-FFFF00000000}"/>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5)'!$A$1:$O$35</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6" i="8" l="1"/>
  <c r="Q28" i="8" s="1"/>
  <c r="Q21" i="8"/>
  <c r="B105" i="15"/>
  <c r="B106" i="15" s="1"/>
  <c r="B107" i="15" s="1"/>
  <c r="B100" i="15"/>
  <c r="B101" i="15" s="1"/>
  <c r="B102" i="15" s="1"/>
  <c r="J24" i="8"/>
  <c r="J23" i="8"/>
  <c r="J28" i="8"/>
  <c r="J29" i="8" s="1"/>
  <c r="J31" i="8" s="1"/>
  <c r="F8" i="7" l="1"/>
  <c r="J21" i="8" l="1"/>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E22" i="7"/>
  <c r="G22" i="7" s="1"/>
  <c r="E13" i="9" s="1"/>
  <c r="E12" i="12"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G49" i="5"/>
  <c r="G19" i="5"/>
  <c r="C9" i="7" s="1"/>
  <c r="G9" i="7" s="1"/>
  <c r="D21" i="11" s="1"/>
  <c r="M45" i="5"/>
  <c r="B4" i="5"/>
  <c r="E52" i="2"/>
  <c r="D52" i="2"/>
  <c r="E22" i="11" l="1"/>
  <c r="C11" i="13"/>
  <c r="I14" i="11"/>
  <c r="D15" i="13"/>
  <c r="C20" i="7"/>
  <c r="B38" i="5"/>
  <c r="C24" i="7" s="1"/>
  <c r="L38" i="5"/>
  <c r="C27" i="7" s="1"/>
  <c r="L9" i="5"/>
  <c r="C8" i="7" s="1"/>
  <c r="G22" i="5"/>
  <c r="C14" i="5"/>
  <c r="M49" i="5"/>
  <c r="E17" i="12"/>
  <c r="F30" i="7"/>
  <c r="E29" i="8"/>
  <c r="L22" i="5"/>
  <c r="B14" i="5"/>
  <c r="E30" i="7"/>
  <c r="C22" i="5"/>
  <c r="E11" i="12"/>
  <c r="G8" i="7" l="1"/>
  <c r="D10" i="11" s="1"/>
  <c r="C8" i="13" s="1"/>
  <c r="G20" i="7"/>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<sst xmlns="http://schemas.openxmlformats.org/spreadsheetml/2006/main" count="396" uniqueCount="249">
  <si>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</si>
  <si>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</si>
  <si>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</si>
  <si>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</si>
  <si>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</si>
  <si>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</si>
  <si>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</si>
  <si>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</si>
  <si>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</si>
  <si>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</si>
  <si>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</si>
  <si>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</si>
  <si>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</si>
  <si>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</si>
  <si>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</si>
  <si>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</si>
  <si>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</si>
  <si>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</si>
  <si>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</si>
  <si>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</si>
  <si>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</si>
  <si>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</si>
  <si>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</si>
  <si>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</si>
  <si>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</si>
  <si>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</si>
  <si>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</si>
  <si>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</si>
  <si>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</si>
  <si>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</si>
  <si>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</si>
  <si>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</si>
  <si>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</si>
  <si>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</si>
  <si>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</si>
  <si>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</si>
  <si>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</si>
  <si>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</si>
  <si>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</si>
  <si>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</si>
  <si>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</si>
  <si>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</si>
  <si>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</si>
  <si>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</si>
  <si>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</si>
  <si>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</si>
  <si>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</si>
  <si>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</si>
  <si>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</si>
  <si>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</si>
  <si>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</si>
  <si>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</si>
  <si>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</si>
  <si>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</si>
  <si>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</si>
  <si>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</si>
  <si>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</si>
  <si>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</si>
  <si>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</si>
  <si>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</si>
  <si>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</si>
  <si>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</si>
  <si>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</si>
  <si>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</si>
  <si>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</si>
  <si>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</si>
  <si>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</si>
  <si>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</si>
  <si>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</si>
  <si>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</si>
  <si>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</si>
  <si>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</si>
  <si>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</si>
  <si>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</si>
  <si>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</si>
  <si>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</si>
  <si>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</si>
  <si>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</si>
  <si>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</si>
  <si>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</si>
  <si>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</si>
  <si>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</si>
  <si>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</si>
  <si>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</si>
  <si>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</si>
  <si>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</si>
  <si>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</si>
  <si>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</si>
  <si>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</si>
  <si>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</si>
  <si>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</si>
  <si>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</si>
  <si>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</si>
  <si>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</si>
  <si>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</si>
  <si>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</si>
  <si>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</si>
  <si>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</si>
  <si>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</si>
  <si>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</si>
  <si>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</si>
  <si>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</si>
  <si>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</si>
  <si>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</si>
  <si>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</si>
  <si>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</si>
  <si>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</si>
  <si>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</si>
  <si>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</si>
  <si>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</si>
  <si>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</si>
  <si>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</si>
  <si>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</si>
  <si>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</si>
  <si>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</si>
  <si>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</si>
  <si>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</si>
  <si>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</si>
  <si>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</si>
  <si>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</si>
  <si>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</si>
  <si>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</si>
  <si>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</si>
  <si>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</si>
  <si>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</si>
  <si>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</si>
  <si>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</si>
  <si>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</si>
  <si>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</si>
  <si>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</si>
  <si>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</si>
  <si>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</si>
  <si>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</si>
  <si>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</si>
  <si>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</si>
  <si>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</si>
  <si>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</si>
  <si>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</si>
  <si>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</si>
  <si>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</si>
  <si>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</si>
  <si>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</si>
  <si>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</si>
  <si>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</si>
  <si>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</si>
  <si>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</si>
  <si>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</si>
  <si>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</si>
  <si>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</si>
  <si>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</si>
  <si>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</si>
  <si>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</si>
  <si>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</si>
  <si>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</si>
  <si>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</si>
  <si>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</si>
  <si>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</si>
  <si>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</si>
  <si>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</si>
  <si>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</si>
  <si>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</si>
  <si>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</si>
  <si>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</si>
  <si>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</si>
  <si>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</si>
  <si>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</si>
  <si>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</si>
  <si>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</si>
  <si>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</si>
  <si>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</si>
  <si>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</si>
  <si>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</si>
  <si>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</si>
  <si>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</si>
  <si>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</si>
  <si>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</si>
  <si>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</si>
  <si>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</si>
  <si>
    <t>Ann</t>
  </si>
  <si>
    <t>Jane</t>
  </si>
  <si>
    <t>SSN003</t>
  </si>
  <si>
    <t>08.09.1992</t>
  </si>
  <si>
    <t>Single</t>
  </si>
  <si>
    <t>American</t>
  </si>
  <si>
    <t>annjane15@gmail.com</t>
  </si>
  <si>
    <t> Athens AL 35611. 973 Gilbert Ferry Road Se,</t>
  </si>
  <si>
    <t>Ann Jane</t>
  </si>
  <si>
    <t>CASH</t>
  </si>
  <si>
    <t xml:space="preserve">   Share of common/capital stock</t>
  </si>
  <si>
    <t>(Being sales of capital stock)</t>
  </si>
  <si>
    <t xml:space="preserve">     Cash</t>
  </si>
  <si>
    <t xml:space="preserve">     Note payable</t>
  </si>
  <si>
    <t>(Being purchase of equipment)</t>
  </si>
  <si>
    <t xml:space="preserve">    Cash</t>
  </si>
  <si>
    <t>HJW prepaid  rent</t>
  </si>
  <si>
    <t>(Being prepaid rent)</t>
  </si>
  <si>
    <t>Modern office supply co</t>
  </si>
  <si>
    <t xml:space="preserve">  Acounts payable</t>
  </si>
  <si>
    <t>(Being purchase of  office supplies)</t>
  </si>
  <si>
    <t xml:space="preserve">    Unearned rental fees</t>
  </si>
  <si>
    <t>(Being cash received fromequipment rental)</t>
  </si>
  <si>
    <t>salaries</t>
  </si>
  <si>
    <t>(Being payment of two weeks salaries)</t>
  </si>
  <si>
    <t>Account receivable Gellar</t>
  </si>
  <si>
    <t xml:space="preserve">    Equipment rental revenue</t>
  </si>
  <si>
    <t>(Being revenue from equiment rental)</t>
  </si>
  <si>
    <t>Expence account</t>
  </si>
  <si>
    <t xml:space="preserve">      Account payable</t>
  </si>
  <si>
    <t>(Being purchase of an account)</t>
  </si>
  <si>
    <t xml:space="preserve">    Account receivable (GELLER)</t>
  </si>
  <si>
    <t>(Being cash received from Geller)</t>
  </si>
  <si>
    <t>Account receivable rock</t>
  </si>
  <si>
    <t xml:space="preserve">      Unearned Equipment Rental Fees</t>
  </si>
  <si>
    <t>(Being unearned rental fees)</t>
  </si>
  <si>
    <t xml:space="preserve">   Cash</t>
  </si>
  <si>
    <t>(Being payment of salaries)</t>
  </si>
  <si>
    <t>Dividend</t>
  </si>
  <si>
    <t xml:space="preserve">   Divided payable</t>
  </si>
  <si>
    <t>(Being declared divided)</t>
  </si>
  <si>
    <t>Utility account</t>
  </si>
  <si>
    <t>Account payable</t>
  </si>
  <si>
    <t>(Being utility bill received)</t>
  </si>
  <si>
    <t>CASH Geller</t>
  </si>
  <si>
    <t xml:space="preserve">  Equipment rental revenue</t>
  </si>
  <si>
    <t>Acount receivable rock</t>
  </si>
  <si>
    <t>Rent expence a/c</t>
  </si>
  <si>
    <t xml:space="preserve">  Prepaid rent a/c</t>
  </si>
  <si>
    <t>(Being rent expence prepaid)</t>
  </si>
  <si>
    <t>Intrest Expence a/c</t>
  </si>
  <si>
    <t>(Being intrest expence payable)</t>
  </si>
  <si>
    <t>Depreciation expence</t>
  </si>
  <si>
    <t xml:space="preserve">    Intrest payable </t>
  </si>
  <si>
    <t>(Being depreciation or rental equipment)</t>
  </si>
  <si>
    <t>Office Supplies expence</t>
  </si>
  <si>
    <t xml:space="preserve">   Office supplies </t>
  </si>
  <si>
    <t>(Being used office supplies)</t>
  </si>
  <si>
    <t xml:space="preserve">      Equipment Rental Revenue</t>
  </si>
  <si>
    <t>(Being earned rental revenue)</t>
  </si>
  <si>
    <t xml:space="preserve"> Unearned rental fees</t>
  </si>
  <si>
    <t xml:space="preserve">    Prepaid rent a/c</t>
  </si>
  <si>
    <t>(Being rent prepaid)</t>
  </si>
  <si>
    <t xml:space="preserve">    cash</t>
  </si>
  <si>
    <t>(Being salaries expense paid)</t>
  </si>
  <si>
    <t>Weekly</t>
  </si>
  <si>
    <t xml:space="preserve">The clossing process involves making all the temporary or the norminal acount zero.They are clossed at the end of accounting period.To closs all creadit accounts which are revenue accounts pass debit entry to the account and a credit entry to the income summary.To the expence accounts pass a credit entry to the account and then debit the income summary. The temporary account balances are transfered to parmanet accounts.They are also clossed to mark the end of an accounting period and a start of the next accounting period.The permanent account also known as the real accounts are the balance sheet accounts.this accounts are continuous and accumulated from one accounting period to another.Hence they are not closed at the end of the accounting period.They include cash,account receivables,inventory a/c,accruel liabilities and owners equity.                                                                                             </t>
  </si>
  <si>
    <r>
      <t xml:space="preserve">The three main financial statements are:the balance sheet which gives information on the worth of the organisation as per the book value.Statement of financial position is divided int three parts,that is assets of the organisation,liabilities and the shareholders equity.The second important statement is the income statement which provides information on the organjsations revenue and the expenses incured during the operations.Income statement brings out diret,indirect and the capital expences of the organisation.Cashflow statement is another important statement to the organisation.It gives the organisations day to day cash transactions movement and activities of the organisation.Cash flow statement is divided into three parts which are the,operating part,investment part and the financing part.The five common ratios are:liquidity ratios,activity raios,debt ratio,profitability ratio and the market ratio.current ratio= current asset/current liabilities =86700/109500=0.79.Debt ratio=total liabilities/total assets=209500/324200=0.646.Return on equity=net income/Shareholders equity=14700/200000=0.0735Asset turn over ratio=net sales or revenue/average total assets=43200/162100=0.267                                                                                                                                                                            </t>
    </r>
    <r>
      <rPr>
        <b/>
        <sz val="11"/>
        <color rgb="FF000000"/>
        <rFont val="Calibri"/>
        <family val="2"/>
      </rPr>
      <t xml:space="preserve">NOTES the following are the maturity dates of major liabilities                                                                           </t>
    </r>
    <r>
      <rPr>
        <sz val="11"/>
        <color rgb="FF000000"/>
        <rFont val="Calibri"/>
        <family val="2"/>
      </rPr>
      <t>Divided payable on January 15th amounting to $100,000,Bill from progresive enery 12 January amounting to $700 and One year notes payable amounting to $100,000. total major liabilities amountsto=$200,700                                                                                                                                                                     The depreciation policy is straiht-line methord with useful life of 8years and no salvage value.          =240,000/(8*12)=2500*1=2500.</t>
    </r>
  </si>
  <si>
    <t xml:space="preserve">                  The task of putting accounts to their class which they belong that is Assets,liabilities,Equity revenue or expences help me in identyfying the appropriate accounts to record as I was analyzing and journaling the transactions.the task als o helped me understand the principle of accounting that is the double effect of each accounting entry.The task was a big aid in understanding how the T-accounts were affected by a giveln entry.                                                                                                                                                                The task helped me understand how the acounting enties are related and how they are linked to each other that is how they affect the statement of financial postion and the income statement.It provided an understanding of the temporary accounts ,how they are closed and why they are closed at the end of the financial year. i was also able to understand the permanent accounts that is the balance sheet accounts that are not closed at the end of the year and the reason they are not closed.</t>
  </si>
  <si>
    <t>8hrs</t>
  </si>
  <si>
    <t>$408,75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</si>
</sst>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409]d\-mmm"/>
    <numFmt numFmtId="165" formatCode="m/d"/>
    <numFmt numFmtId="166" formatCode="_(* #,##0_);_(* \(#,##0\);_(* &quot;-&quot;??_);_(@_)"/>
  </numFmts>
  <fonts count="27"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
      <u/>
      <sz val="11"/>
      <color theme="10"/>
      <name val="Calibri"/>
      <family val="2"/>
    </font>
    <font>
      <sz val="12"/>
      <color theme="1"/>
      <name val="Arial"/>
      <family val="2"/>
    </font>
    <font>
      <u/>
      <sz val="11"/>
      <color rgb="FF000000"/>
      <name val="Calibri"/>
      <family val="2"/>
    </font>
  </fonts>
  <fills count="9">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BFBFBF"/>
      </patternFill>
    </fill>
    <fill>
      <patternFill patternType="solid">
        <fgColor rgb="FF00B0F0"/>
        <bgColor indexed="64"/>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s>
  <cellStyleXfs count="4">
    <xf numFmtId="0" fontId="0" fillId="0" borderId="0"/>
    <xf numFmtId="43" fontId="10" fillId="0" borderId="0" applyFont="0" applyFill="0" applyBorder="0" applyAlignment="0" applyProtection="0"/>
    <xf numFmtId="0" fontId="10" fillId="0" borderId="15"/>
    <xf numFmtId="0" fontId="24" fillId="0" borderId="0" applyNumberFormat="0" applyFill="0" applyBorder="0" applyAlignment="0" applyProtection="0"/>
  </cellStyleXfs>
  <cellXfs count="301">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3" fillId="6" borderId="39" xfId="0" applyFont="1" applyFill="1" applyBorder="1"/>
    <xf numFmtId="0" fontId="18" fillId="0" borderId="0" xfId="0" applyFont="1"/>
    <xf numFmtId="0" fontId="2" fillId="0" borderId="15" xfId="0" applyFont="1" applyBorder="1" applyAlignment="1"/>
    <xf numFmtId="0" fontId="18"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19"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7"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3" fillId="0" borderId="0" xfId="0" applyFont="1" applyAlignment="1">
      <alignment horizontal="center"/>
    </xf>
    <xf numFmtId="0" fontId="2" fillId="0" borderId="33" xfId="0" applyFont="1" applyBorder="1" applyAlignment="1">
      <alignment wrapText="1"/>
    </xf>
    <xf numFmtId="0" fontId="0" fillId="0" borderId="59" xfId="0" applyBorder="1"/>
    <xf numFmtId="0" fontId="0" fillId="0" borderId="0" xfId="0"/>
    <xf numFmtId="0" fontId="24" fillId="0" borderId="55" xfId="3" applyBorder="1"/>
    <xf numFmtId="0" fontId="0" fillId="0" borderId="55" xfId="0" applyBorder="1" applyAlignment="1">
      <alignment horizontal="left"/>
    </xf>
    <xf numFmtId="0" fontId="10" fillId="0" borderId="55" xfId="0" applyFont="1" applyBorder="1"/>
    <xf numFmtId="6" fontId="4" fillId="3" borderId="5" xfId="0" applyNumberFormat="1" applyFont="1" applyFill="1" applyBorder="1"/>
    <xf numFmtId="0" fontId="1" fillId="0" borderId="5" xfId="0" applyFont="1" applyFill="1" applyBorder="1"/>
    <xf numFmtId="6" fontId="4" fillId="0" borderId="5" xfId="1" applyNumberFormat="1" applyFont="1" applyBorder="1"/>
    <xf numFmtId="6" fontId="4" fillId="0" borderId="5" xfId="0" applyNumberFormat="1" applyFont="1" applyBorder="1"/>
    <xf numFmtId="3" fontId="0" fillId="4" borderId="0" xfId="0" applyNumberFormat="1" applyFill="1"/>
    <xf numFmtId="6" fontId="0" fillId="4" borderId="0" xfId="0" applyNumberFormat="1" applyFill="1"/>
    <xf numFmtId="9" fontId="0" fillId="4" borderId="32" xfId="0" applyNumberFormat="1" applyFill="1" applyBorder="1"/>
    <xf numFmtId="0" fontId="4" fillId="7" borderId="5" xfId="0" applyFont="1" applyFill="1" applyBorder="1"/>
    <xf numFmtId="6" fontId="25" fillId="6" borderId="5" xfId="0" applyNumberFormat="1" applyFont="1" applyFill="1" applyBorder="1"/>
    <xf numFmtId="43" fontId="25" fillId="6" borderId="5" xfId="0" applyNumberFormat="1" applyFont="1" applyFill="1" applyBorder="1"/>
    <xf numFmtId="6" fontId="0" fillId="0" borderId="33" xfId="0" applyNumberFormat="1" applyBorder="1"/>
    <xf numFmtId="8" fontId="0" fillId="0" borderId="33" xfId="0" applyNumberFormat="1" applyBorder="1"/>
    <xf numFmtId="8" fontId="0" fillId="0" borderId="15" xfId="0" applyNumberFormat="1" applyBorder="1"/>
    <xf numFmtId="8" fontId="26" fillId="0" borderId="33" xfId="0" applyNumberFormat="1" applyFont="1" applyBorder="1"/>
    <xf numFmtId="8" fontId="0" fillId="0" borderId="57" xfId="0" applyNumberFormat="1" applyBorder="1"/>
    <xf numFmtId="8" fontId="0" fillId="0" borderId="58" xfId="0" applyNumberFormat="1" applyBorder="1"/>
    <xf numFmtId="0" fontId="16" fillId="6" borderId="35" xfId="0" applyFont="1" applyFill="1" applyBorder="1"/>
    <xf numFmtId="0" fontId="16" fillId="6" borderId="37" xfId="0" applyFont="1" applyFill="1" applyBorder="1"/>
    <xf numFmtId="0" fontId="16" fillId="6" borderId="38" xfId="0" applyFont="1" applyFill="1" applyBorder="1"/>
    <xf numFmtId="0" fontId="16" fillId="6" borderId="39" xfId="0" applyFont="1" applyFill="1" applyBorder="1"/>
    <xf numFmtId="0" fontId="16" fillId="6" borderId="40" xfId="0" applyFont="1" applyFill="1" applyBorder="1"/>
    <xf numFmtId="0" fontId="16" fillId="6" borderId="42" xfId="0" applyFont="1" applyFill="1" applyBorder="1"/>
    <xf numFmtId="0" fontId="0" fillId="6" borderId="0" xfId="0" applyFill="1"/>
    <xf numFmtId="0" fontId="3" fillId="6" borderId="0" xfId="0" applyFont="1" applyFill="1" applyAlignment="1">
      <alignment horizontal="center"/>
    </xf>
    <xf numFmtId="0" fontId="16" fillId="6" borderId="60" xfId="0" applyFont="1" applyFill="1" applyBorder="1"/>
    <xf numFmtId="6" fontId="0" fillId="0" borderId="55" xfId="0" applyNumberFormat="1" applyBorder="1"/>
    <xf numFmtId="6" fontId="0" fillId="0" borderId="55" xfId="0" applyNumberFormat="1" applyBorder="1" applyAlignment="1">
      <alignment horizontal="left"/>
    </xf>
    <xf numFmtId="0" fontId="10" fillId="0" borderId="55" xfId="0" applyFont="1" applyBorder="1" applyAlignment="1">
      <alignment horizontal="left"/>
    </xf>
    <xf numFmtId="0" fontId="10" fillId="0" borderId="56" xfId="0" applyFont="1" applyBorder="1" applyAlignment="1">
      <alignment horizontal="left"/>
    </xf>
    <xf numFmtId="8" fontId="0" fillId="0" borderId="55" xfId="0" applyNumberFormat="1" applyBorder="1"/>
    <xf numFmtId="0" fontId="26" fillId="0" borderId="56" xfId="0" applyFont="1" applyBorder="1" applyAlignment="1">
      <alignment horizontal="right"/>
    </xf>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8"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0" fillId="0" borderId="18" xfId="0" applyFont="1" applyBorder="1"/>
    <xf numFmtId="0" fontId="20" fillId="0" borderId="18" xfId="0" applyFont="1" applyFill="1" applyBorder="1"/>
    <xf numFmtId="0" fontId="20" fillId="0" borderId="18" xfId="0" applyFont="1" applyFill="1" applyBorder="1" applyAlignment="1">
      <alignment horizontal="center"/>
    </xf>
    <xf numFmtId="0" fontId="19" fillId="0" borderId="15" xfId="0" applyFont="1" applyBorder="1" applyAlignment="1">
      <alignment horizontal="left"/>
    </xf>
    <xf numFmtId="0" fontId="1" fillId="0" borderId="1" xfId="0" applyFont="1" applyBorder="1" applyAlignment="1">
      <alignment horizontal="center"/>
    </xf>
    <xf numFmtId="0" fontId="9" fillId="8" borderId="35" xfId="0" applyFont="1" applyFill="1" applyBorder="1" applyAlignment="1">
      <alignment horizontal="left" vertical="top" wrapText="1"/>
    </xf>
    <xf numFmtId="0" fontId="9" fillId="8" borderId="36" xfId="0" applyFont="1" applyFill="1" applyBorder="1" applyAlignment="1">
      <alignment horizontal="left" vertical="top" wrapText="1"/>
    </xf>
    <xf numFmtId="0" fontId="9" fillId="8" borderId="37" xfId="0" applyFont="1" applyFill="1" applyBorder="1" applyAlignment="1">
      <alignment horizontal="left" vertical="top" wrapText="1"/>
    </xf>
    <xf numFmtId="0" fontId="9" fillId="8" borderId="38" xfId="0" applyFont="1" applyFill="1" applyBorder="1" applyAlignment="1">
      <alignment horizontal="left" vertical="top" wrapText="1"/>
    </xf>
    <xf numFmtId="0" fontId="9" fillId="8" borderId="15" xfId="0" applyFont="1" applyFill="1" applyBorder="1" applyAlignment="1">
      <alignment horizontal="left" vertical="top" wrapText="1"/>
    </xf>
    <xf numFmtId="0" fontId="9" fillId="8" borderId="39" xfId="0" applyFont="1" applyFill="1" applyBorder="1" applyAlignment="1">
      <alignment horizontal="left" vertical="top" wrapText="1"/>
    </xf>
    <xf numFmtId="0" fontId="9" fillId="8" borderId="40" xfId="0" applyFont="1" applyFill="1" applyBorder="1" applyAlignment="1">
      <alignment horizontal="left" vertical="top" wrapText="1"/>
    </xf>
    <xf numFmtId="0" fontId="9" fillId="8" borderId="41" xfId="0" applyFont="1" applyFill="1" applyBorder="1" applyAlignment="1">
      <alignment horizontal="left" vertical="top" wrapText="1"/>
    </xf>
    <xf numFmtId="0" fontId="9" fillId="8" borderId="42" xfId="0" applyFont="1" applyFill="1" applyBorder="1" applyAlignment="1">
      <alignment horizontal="left" vertical="top" wrapText="1"/>
    </xf>
    <xf numFmtId="0" fontId="1" fillId="0" borderId="1" xfId="0" applyFont="1" applyBorder="1" applyAlignment="1">
      <alignment horizontal="center"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9" fillId="6" borderId="35" xfId="0" applyFont="1" applyFill="1" applyBorder="1" applyAlignment="1">
      <alignment horizontal="left" vertical="top" wrapText="1"/>
    </xf>
    <xf numFmtId="0" fontId="9" fillId="6" borderId="36" xfId="0" applyFont="1" applyFill="1" applyBorder="1" applyAlignment="1">
      <alignment horizontal="left" vertical="top" wrapText="1"/>
    </xf>
    <xf numFmtId="0" fontId="9" fillId="6" borderId="37" xfId="0" applyFont="1" applyFill="1" applyBorder="1" applyAlignment="1">
      <alignment horizontal="left" vertical="top" wrapText="1"/>
    </xf>
    <xf numFmtId="0" fontId="9" fillId="6" borderId="38" xfId="0" applyFont="1" applyFill="1" applyBorder="1" applyAlignment="1">
      <alignment horizontal="left" vertical="top" wrapText="1"/>
    </xf>
    <xf numFmtId="0" fontId="9" fillId="6" borderId="15" xfId="0" applyFont="1" applyFill="1" applyBorder="1" applyAlignment="1">
      <alignment horizontal="left" vertical="top" wrapText="1"/>
    </xf>
    <xf numFmtId="0" fontId="9" fillId="6" borderId="39" xfId="0" applyFont="1" applyFill="1" applyBorder="1" applyAlignment="1">
      <alignment horizontal="left" vertical="top" wrapText="1"/>
    </xf>
    <xf numFmtId="0" fontId="9" fillId="6" borderId="40" xfId="0" applyFont="1" applyFill="1" applyBorder="1" applyAlignment="1">
      <alignment horizontal="left" vertical="top" wrapText="1"/>
    </xf>
    <xf numFmtId="0" fontId="9" fillId="6" borderId="41" xfId="0" applyFont="1" applyFill="1" applyBorder="1" applyAlignment="1">
      <alignment horizontal="left" vertical="top" wrapText="1"/>
    </xf>
    <xf numFmtId="0" fontId="9" fillId="6" borderId="42" xfId="0" applyFont="1" applyFill="1" applyBorder="1" applyAlignment="1">
      <alignment horizontal="left" vertical="top" wrapText="1"/>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38" xfId="0" applyFont="1" applyBorder="1" applyAlignment="1">
      <alignment horizontal="left" vertical="top" wrapText="1"/>
    </xf>
    <xf numFmtId="0" fontId="21" fillId="0" borderId="15" xfId="0" applyFont="1" applyBorder="1" applyAlignment="1">
      <alignment horizontal="left" vertical="top" wrapText="1"/>
    </xf>
    <xf numFmtId="0" fontId="21" fillId="0" borderId="39"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95250</xdr:colOff>
      <xdr:row>75</xdr:row>
      <xdr:rowOff>114300</xdr:rowOff>
    </xdr:from>
    <xdr:to>
      <xdr:col>2</xdr:col>
      <xdr:colOff>56063</xdr:colOff>
      <xdr:row>80</xdr:row>
      <xdr:rowOff>152276</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95250" y="14668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448734</xdr:colOff>
      <xdr:row>14</xdr:row>
      <xdr:rowOff>177799</xdr:rowOff>
    </xdr:to>
    <xdr:pic>
      <xdr:nvPicPr>
        <xdr:cNvPr id="2" name="Picture 1">
          <a:extLst>
            <a:ext uri="{FF2B5EF4-FFF2-40B4-BE49-F238E27FC236}">
              <a16:creationId xmlns:a16="http://schemas.microsoft.com/office/drawing/2014/main"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annjane15@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workbookViewId="0">
      <selection activeCell="D24" sqref="D24"/>
    </sheetView>
  </sheetViews>
  <sheetFormatPr baseColWidth="10" defaultColWidth="14.5" defaultRowHeight="15" customHeight="1" x14ac:dyDescent="0.2"/>
  <cols>
    <col min="1" max="1" width="8.6640625" customWidth="1"/>
    <col min="2" max="2" width="31.6640625" customWidth="1"/>
    <col min="3" max="3" width="5.1640625" customWidth="1"/>
    <col min="4" max="4" width="31" customWidth="1"/>
    <col min="5" max="5" width="5" customWidth="1"/>
    <col min="6" max="6" width="40.6640625" customWidth="1"/>
    <col min="7" max="25" width="8.6640625" customWidth="1"/>
  </cols>
  <sheetData>
    <row r="1" spans="1:8" x14ac:dyDescent="0.2">
      <c r="A1" s="95" t="s">
        <v>94</v>
      </c>
    </row>
    <row r="3" spans="1:8" ht="15" customHeight="1" x14ac:dyDescent="0.2">
      <c r="B3" s="209" t="s">
        <v>0</v>
      </c>
      <c r="C3" s="210"/>
      <c r="D3" s="209" t="s">
        <v>1</v>
      </c>
      <c r="E3" s="210"/>
      <c r="F3" s="57" t="s">
        <v>2</v>
      </c>
    </row>
    <row r="4" spans="1:8" ht="16" thickBot="1" x14ac:dyDescent="0.25">
      <c r="B4" s="1"/>
      <c r="C4" s="1"/>
      <c r="D4" s="1"/>
      <c r="E4" s="1"/>
      <c r="F4" s="1"/>
    </row>
    <row r="5" spans="1:8" ht="16" thickTop="1" x14ac:dyDescent="0.2">
      <c r="B5" s="196" t="s">
        <v>11</v>
      </c>
      <c r="C5" s="200"/>
      <c r="D5" s="194" t="s">
        <v>7</v>
      </c>
      <c r="E5" s="200"/>
      <c r="F5" s="196" t="s">
        <v>6</v>
      </c>
    </row>
    <row r="6" spans="1:8" ht="16" thickBot="1" x14ac:dyDescent="0.25">
      <c r="B6" s="196" t="s">
        <v>33</v>
      </c>
      <c r="C6" s="200"/>
      <c r="D6" s="196" t="s">
        <v>80</v>
      </c>
      <c r="E6" s="200"/>
      <c r="F6" s="196" t="s">
        <v>8</v>
      </c>
    </row>
    <row r="7" spans="1:8" x14ac:dyDescent="0.2">
      <c r="B7" s="196" t="s">
        <v>4</v>
      </c>
      <c r="C7" s="200"/>
      <c r="D7" s="195" t="s">
        <v>34</v>
      </c>
      <c r="E7" s="200"/>
      <c r="F7" s="200"/>
    </row>
    <row r="8" spans="1:8" x14ac:dyDescent="0.2">
      <c r="B8" s="196" t="s">
        <v>73</v>
      </c>
      <c r="C8" s="200"/>
      <c r="D8" s="197" t="s">
        <v>5</v>
      </c>
      <c r="E8" s="200"/>
      <c r="F8" s="200"/>
    </row>
    <row r="9" spans="1:8" ht="16" x14ac:dyDescent="0.2">
      <c r="B9" s="197" t="s">
        <v>9</v>
      </c>
      <c r="C9" s="200"/>
      <c r="D9" s="197" t="s">
        <v>19</v>
      </c>
      <c r="E9" s="200"/>
      <c r="F9" s="201" t="s">
        <v>13</v>
      </c>
    </row>
    <row r="10" spans="1:8" x14ac:dyDescent="0.2">
      <c r="B10" s="94" t="s">
        <v>10</v>
      </c>
      <c r="C10" s="200"/>
      <c r="D10" s="197" t="s">
        <v>82</v>
      </c>
      <c r="E10" s="200"/>
      <c r="F10" s="196" t="s">
        <v>77</v>
      </c>
    </row>
    <row r="11" spans="1:8" x14ac:dyDescent="0.2">
      <c r="B11" s="200"/>
      <c r="C11" s="200"/>
      <c r="D11" s="94"/>
      <c r="E11" s="200"/>
      <c r="F11" s="197" t="s">
        <v>114</v>
      </c>
    </row>
    <row r="12" spans="1:8" x14ac:dyDescent="0.2">
      <c r="E12" s="60"/>
    </row>
    <row r="13" spans="1:8" ht="15" customHeight="1" x14ac:dyDescent="0.2">
      <c r="H13" s="10"/>
    </row>
    <row r="14" spans="1:8" ht="16" x14ac:dyDescent="0.2">
      <c r="B14" s="211" t="s">
        <v>71</v>
      </c>
      <c r="C14" s="212"/>
      <c r="D14" s="213"/>
      <c r="F14" s="57" t="s">
        <v>18</v>
      </c>
    </row>
    <row r="15" spans="1:8" x14ac:dyDescent="0.2">
      <c r="B15" s="214"/>
      <c r="C15" s="210"/>
      <c r="D15" s="215"/>
      <c r="F15" s="196" t="s">
        <v>21</v>
      </c>
    </row>
    <row r="16" spans="1:8" ht="16" thickBot="1" x14ac:dyDescent="0.25">
      <c r="B16" s="214"/>
      <c r="C16" s="210"/>
      <c r="D16" s="215"/>
      <c r="F16" s="198" t="s">
        <v>20</v>
      </c>
    </row>
    <row r="17" spans="2:6" x14ac:dyDescent="0.2">
      <c r="B17" s="214"/>
      <c r="C17" s="210"/>
      <c r="D17" s="215"/>
      <c r="F17" s="197" t="s">
        <v>75</v>
      </c>
    </row>
    <row r="18" spans="2:6" ht="15" customHeight="1" x14ac:dyDescent="0.2">
      <c r="B18" s="214"/>
      <c r="C18" s="210"/>
      <c r="D18" s="215"/>
      <c r="F18" s="94" t="s">
        <v>35</v>
      </c>
    </row>
    <row r="19" spans="2:6" x14ac:dyDescent="0.2">
      <c r="B19" s="214"/>
      <c r="C19" s="210"/>
      <c r="D19" s="215"/>
      <c r="F19" s="197" t="s">
        <v>74</v>
      </c>
    </row>
    <row r="20" spans="2:6" x14ac:dyDescent="0.2">
      <c r="B20" s="214"/>
      <c r="C20" s="210"/>
      <c r="D20" s="215"/>
      <c r="F20" s="202" t="s">
        <v>76</v>
      </c>
    </row>
    <row r="21" spans="2:6" x14ac:dyDescent="0.2">
      <c r="B21" s="216"/>
      <c r="C21" s="217"/>
      <c r="D21" s="218"/>
      <c r="F21" s="71"/>
    </row>
    <row r="23" spans="2:6" ht="16" thickBot="1" x14ac:dyDescent="0.25">
      <c r="B23" s="59" t="s">
        <v>72</v>
      </c>
    </row>
    <row r="24" spans="2:6" x14ac:dyDescent="0.2">
      <c r="B24" s="194" t="s">
        <v>7</v>
      </c>
      <c r="C24" s="91"/>
      <c r="D24" s="195" t="s">
        <v>34</v>
      </c>
    </row>
    <row r="25" spans="2:6" x14ac:dyDescent="0.2">
      <c r="B25" s="196" t="s">
        <v>11</v>
      </c>
      <c r="C25" s="92"/>
      <c r="D25" s="197" t="s">
        <v>75</v>
      </c>
    </row>
    <row r="26" spans="2:6" x14ac:dyDescent="0.2">
      <c r="B26" s="196" t="s">
        <v>33</v>
      </c>
      <c r="C26" s="92"/>
      <c r="D26" s="197" t="s">
        <v>5</v>
      </c>
    </row>
    <row r="27" spans="2:6" x14ac:dyDescent="0.2">
      <c r="B27" s="196" t="s">
        <v>4</v>
      </c>
      <c r="C27" s="92"/>
      <c r="D27" s="94" t="s">
        <v>10</v>
      </c>
    </row>
    <row r="28" spans="2:6" x14ac:dyDescent="0.2">
      <c r="B28" s="196" t="s">
        <v>6</v>
      </c>
      <c r="C28" s="92"/>
      <c r="D28" s="94" t="s">
        <v>35</v>
      </c>
    </row>
    <row r="29" spans="2:6" x14ac:dyDescent="0.2">
      <c r="B29" s="196" t="s">
        <v>21</v>
      </c>
      <c r="C29" s="92"/>
      <c r="D29" s="197" t="s">
        <v>9</v>
      </c>
    </row>
    <row r="30" spans="2:6" x14ac:dyDescent="0.2">
      <c r="B30" s="196" t="s">
        <v>8</v>
      </c>
      <c r="C30" s="92"/>
      <c r="D30" s="197" t="s">
        <v>19</v>
      </c>
    </row>
    <row r="31" spans="2:6" x14ac:dyDescent="0.2">
      <c r="B31" s="196" t="s">
        <v>80</v>
      </c>
      <c r="C31" s="92"/>
      <c r="D31" s="197" t="s">
        <v>74</v>
      </c>
    </row>
    <row r="32" spans="2:6" x14ac:dyDescent="0.2">
      <c r="B32" s="196" t="s">
        <v>73</v>
      </c>
      <c r="C32" s="92"/>
      <c r="D32" s="197" t="s">
        <v>82</v>
      </c>
    </row>
    <row r="33" spans="2:4" x14ac:dyDescent="0.2">
      <c r="B33" s="196" t="s">
        <v>77</v>
      </c>
      <c r="C33" s="92"/>
      <c r="D33" s="197" t="s">
        <v>114</v>
      </c>
    </row>
    <row r="34" spans="2:4" ht="16" thickBot="1" x14ac:dyDescent="0.25">
      <c r="B34" s="198" t="s">
        <v>20</v>
      </c>
      <c r="C34" s="93"/>
      <c r="D34" s="199"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7"/>
  <sheetViews>
    <sheetView topLeftCell="A105" workbookViewId="0">
      <selection activeCell="E35" sqref="E35"/>
    </sheetView>
  </sheetViews>
  <sheetFormatPr baseColWidth="10" defaultColWidth="8.83203125" defaultRowHeight="15" x14ac:dyDescent="0.2"/>
  <cols>
    <col min="1" max="1" width="91.33203125" customWidth="1"/>
    <col min="2" max="2" width="39.6640625" customWidth="1"/>
    <col min="7" max="7" width="11.1640625" customWidth="1"/>
    <col min="8" max="8" width="34.33203125" customWidth="1"/>
  </cols>
  <sheetData>
    <row r="1" spans="1:2" x14ac:dyDescent="0.2">
      <c r="A1" s="10" t="s">
        <v>119</v>
      </c>
    </row>
    <row r="2" spans="1:2" ht="32" x14ac:dyDescent="0.2">
      <c r="A2" s="154" t="s">
        <v>120</v>
      </c>
      <c r="B2" s="52" t="s">
        <v>137</v>
      </c>
    </row>
    <row r="3" spans="1:2" ht="16" x14ac:dyDescent="0.2">
      <c r="A3" s="155" t="s">
        <v>138</v>
      </c>
      <c r="B3" s="156" t="s">
        <v>126</v>
      </c>
    </row>
    <row r="4" spans="1:2" x14ac:dyDescent="0.2">
      <c r="A4" s="157" t="s">
        <v>121</v>
      </c>
      <c r="B4" s="158" t="s">
        <v>178</v>
      </c>
    </row>
    <row r="5" spans="1:2" x14ac:dyDescent="0.2">
      <c r="A5" s="157" t="s">
        <v>122</v>
      </c>
      <c r="B5" s="158" t="s">
        <v>179</v>
      </c>
    </row>
    <row r="6" spans="1:2" x14ac:dyDescent="0.2">
      <c r="A6" s="157" t="s">
        <v>123</v>
      </c>
      <c r="B6" s="158" t="s">
        <v>180</v>
      </c>
    </row>
    <row r="7" spans="1:2" x14ac:dyDescent="0.2">
      <c r="A7" s="157" t="s">
        <v>124</v>
      </c>
      <c r="B7" s="158" t="s">
        <v>181</v>
      </c>
    </row>
    <row r="8" spans="1:2" x14ac:dyDescent="0.2">
      <c r="A8" s="157" t="s">
        <v>125</v>
      </c>
      <c r="B8" s="158" t="s">
        <v>182</v>
      </c>
    </row>
    <row r="9" spans="1:2" x14ac:dyDescent="0.2">
      <c r="A9" s="157" t="s">
        <v>176</v>
      </c>
      <c r="B9" s="158" t="s">
        <v>183</v>
      </c>
    </row>
    <row r="10" spans="1:2" x14ac:dyDescent="0.2">
      <c r="A10" s="157" t="s">
        <v>127</v>
      </c>
      <c r="B10" s="158" t="s">
        <v>185</v>
      </c>
    </row>
    <row r="11" spans="1:2" x14ac:dyDescent="0.2">
      <c r="A11" s="157" t="s">
        <v>128</v>
      </c>
      <c r="B11" s="175" t="s">
        <v>184</v>
      </c>
    </row>
    <row r="12" spans="1:2" x14ac:dyDescent="0.2">
      <c r="A12" s="157" t="s">
        <v>129</v>
      </c>
      <c r="B12" s="176">
        <v>29384760</v>
      </c>
    </row>
    <row r="13" spans="1:2" x14ac:dyDescent="0.2">
      <c r="A13" s="157" t="s">
        <v>130</v>
      </c>
      <c r="B13" s="177" t="s">
        <v>181</v>
      </c>
    </row>
    <row r="14" spans="1:2" x14ac:dyDescent="0.2">
      <c r="A14" s="157" t="s">
        <v>131</v>
      </c>
      <c r="B14" s="177" t="s">
        <v>186</v>
      </c>
    </row>
    <row r="15" spans="1:2" x14ac:dyDescent="0.2">
      <c r="A15" s="157" t="s">
        <v>132</v>
      </c>
      <c r="B15" s="204">
        <v>150</v>
      </c>
    </row>
    <row r="16" spans="1:2" x14ac:dyDescent="0.2">
      <c r="A16" s="157" t="s">
        <v>133</v>
      </c>
      <c r="B16" s="205" t="s">
        <v>243</v>
      </c>
    </row>
    <row r="17" spans="1:2" x14ac:dyDescent="0.2">
      <c r="A17" s="157" t="s">
        <v>134</v>
      </c>
      <c r="B17" s="204">
        <v>25</v>
      </c>
    </row>
    <row r="18" spans="1:2" x14ac:dyDescent="0.2">
      <c r="A18" s="157" t="s">
        <v>135</v>
      </c>
      <c r="B18" s="204">
        <v>750</v>
      </c>
    </row>
    <row r="19" spans="1:2" x14ac:dyDescent="0.2">
      <c r="A19" s="159" t="s">
        <v>136</v>
      </c>
      <c r="B19" s="206" t="s">
        <v>247</v>
      </c>
    </row>
    <row r="21" spans="1:2" s="150" customFormat="1" x14ac:dyDescent="0.2"/>
    <row r="22" spans="1:2" s="150" customFormat="1" x14ac:dyDescent="0.2"/>
    <row r="23" spans="1:2" x14ac:dyDescent="0.2">
      <c r="A23" s="160" t="s">
        <v>139</v>
      </c>
      <c r="B23" s="156" t="s">
        <v>140</v>
      </c>
    </row>
    <row r="24" spans="1:2" ht="16" x14ac:dyDescent="0.2">
      <c r="A24" s="161" t="s">
        <v>142</v>
      </c>
      <c r="B24" s="177" t="s">
        <v>186</v>
      </c>
    </row>
    <row r="25" spans="1:2" x14ac:dyDescent="0.2">
      <c r="A25" s="162" t="s">
        <v>141</v>
      </c>
      <c r="B25" s="203">
        <v>10</v>
      </c>
    </row>
    <row r="26" spans="1:2" s="150" customFormat="1" x14ac:dyDescent="0.2">
      <c r="A26" s="162" t="s">
        <v>149</v>
      </c>
      <c r="B26" s="203">
        <v>15</v>
      </c>
    </row>
    <row r="27" spans="1:2" x14ac:dyDescent="0.2">
      <c r="A27" s="162" t="s">
        <v>143</v>
      </c>
      <c r="B27" s="158"/>
    </row>
    <row r="28" spans="1:2" x14ac:dyDescent="0.2">
      <c r="A28" s="162" t="s">
        <v>150</v>
      </c>
      <c r="B28" s="158"/>
    </row>
    <row r="29" spans="1:2" x14ac:dyDescent="0.2">
      <c r="A29" s="162" t="s">
        <v>144</v>
      </c>
      <c r="B29" s="207">
        <v>81.25</v>
      </c>
    </row>
    <row r="30" spans="1:2" x14ac:dyDescent="0.2">
      <c r="A30" s="162" t="s">
        <v>145</v>
      </c>
      <c r="B30" s="207">
        <v>81.5</v>
      </c>
    </row>
    <row r="31" spans="1:2" x14ac:dyDescent="0.2">
      <c r="A31" s="162" t="s">
        <v>146</v>
      </c>
      <c r="B31" s="207">
        <v>81.75</v>
      </c>
    </row>
    <row r="32" spans="1:2" x14ac:dyDescent="0.2">
      <c r="A32" s="162" t="s">
        <v>147</v>
      </c>
      <c r="B32" s="203">
        <v>82</v>
      </c>
    </row>
    <row r="33" spans="1:2" x14ac:dyDescent="0.2">
      <c r="A33" s="162" t="s">
        <v>148</v>
      </c>
      <c r="B33" s="207">
        <v>82.25</v>
      </c>
    </row>
    <row r="34" spans="1:2" x14ac:dyDescent="0.2">
      <c r="A34" s="163"/>
      <c r="B34" s="158"/>
    </row>
    <row r="35" spans="1:2" ht="16" x14ac:dyDescent="0.2">
      <c r="A35" s="164" t="s">
        <v>151</v>
      </c>
      <c r="B35" s="208" t="s">
        <v>248</v>
      </c>
    </row>
    <row r="53" spans="1:1" x14ac:dyDescent="0.2">
      <c r="A53" s="165"/>
    </row>
    <row r="75" spans="1:1" s="153" customFormat="1" ht="21" x14ac:dyDescent="0.25">
      <c r="A75" s="171" t="s">
        <v>155</v>
      </c>
    </row>
    <row r="82" spans="1:2" s="153" customFormat="1" x14ac:dyDescent="0.2"/>
    <row r="83" spans="1:2" x14ac:dyDescent="0.2">
      <c r="A83" s="10" t="s">
        <v>169</v>
      </c>
    </row>
    <row r="84" spans="1:2" x14ac:dyDescent="0.2">
      <c r="A84" s="10" t="s">
        <v>152</v>
      </c>
    </row>
    <row r="85" spans="1:2" x14ac:dyDescent="0.2">
      <c r="A85" s="169" t="s">
        <v>162</v>
      </c>
      <c r="B85" s="52" t="s">
        <v>156</v>
      </c>
    </row>
    <row r="86" spans="1:2" s="150" customFormat="1" ht="32" x14ac:dyDescent="0.2">
      <c r="A86" s="166" t="s">
        <v>157</v>
      </c>
      <c r="B86" s="188">
        <v>1600</v>
      </c>
    </row>
    <row r="87" spans="1:2" x14ac:dyDescent="0.2">
      <c r="A87" s="168" t="s">
        <v>158</v>
      </c>
      <c r="B87" s="189">
        <v>284.62</v>
      </c>
    </row>
    <row r="88" spans="1:2" x14ac:dyDescent="0.2">
      <c r="A88" s="168" t="s">
        <v>161</v>
      </c>
      <c r="B88" s="189">
        <v>1315.38</v>
      </c>
    </row>
    <row r="89" spans="1:2" ht="32" x14ac:dyDescent="0.2">
      <c r="A89" s="166" t="s">
        <v>177</v>
      </c>
      <c r="B89" s="189">
        <v>2000</v>
      </c>
    </row>
    <row r="90" spans="1:2" x14ac:dyDescent="0.2">
      <c r="A90" s="168" t="s">
        <v>159</v>
      </c>
      <c r="B90" s="189">
        <v>569.24</v>
      </c>
    </row>
    <row r="91" spans="1:2" x14ac:dyDescent="0.2">
      <c r="A91" s="168" t="s">
        <v>160</v>
      </c>
      <c r="B91" s="189">
        <v>1430.76</v>
      </c>
    </row>
    <row r="93" spans="1:2" x14ac:dyDescent="0.2">
      <c r="A93" s="169" t="s">
        <v>163</v>
      </c>
    </row>
    <row r="94" spans="1:2" x14ac:dyDescent="0.2">
      <c r="A94" s="168" t="s">
        <v>153</v>
      </c>
      <c r="B94" s="167"/>
    </row>
    <row r="95" spans="1:2" x14ac:dyDescent="0.2">
      <c r="A95" s="168" t="s">
        <v>164</v>
      </c>
      <c r="B95" s="189">
        <v>122.4</v>
      </c>
    </row>
    <row r="96" spans="1:2" x14ac:dyDescent="0.2">
      <c r="A96" s="168" t="s">
        <v>165</v>
      </c>
      <c r="B96" s="188">
        <v>153</v>
      </c>
    </row>
    <row r="97" spans="1:2" ht="32" x14ac:dyDescent="0.2">
      <c r="A97" s="172" t="s">
        <v>154</v>
      </c>
      <c r="B97" s="190">
        <v>168.80699999999999</v>
      </c>
    </row>
    <row r="99" spans="1:2" ht="32" x14ac:dyDescent="0.2">
      <c r="A99" s="166" t="s">
        <v>167</v>
      </c>
      <c r="B99" s="191">
        <v>168.81</v>
      </c>
    </row>
    <row r="100" spans="1:2" s="153" customFormat="1" x14ac:dyDescent="0.2">
      <c r="A100" s="168" t="s">
        <v>172</v>
      </c>
      <c r="B100" s="189">
        <f>B95</f>
        <v>122.4</v>
      </c>
    </row>
    <row r="101" spans="1:2" ht="16" thickBot="1" x14ac:dyDescent="0.25">
      <c r="A101" s="168" t="s">
        <v>166</v>
      </c>
      <c r="B101" s="192">
        <f>B99+B100</f>
        <v>291.21000000000004</v>
      </c>
    </row>
    <row r="102" spans="1:2" x14ac:dyDescent="0.2">
      <c r="A102" s="168" t="s">
        <v>168</v>
      </c>
      <c r="B102" s="193">
        <f>B86-B101</f>
        <v>1308.79</v>
      </c>
    </row>
    <row r="103" spans="1:2" ht="16" x14ac:dyDescent="0.2">
      <c r="A103" s="170" t="s">
        <v>171</v>
      </c>
      <c r="B103" s="173"/>
    </row>
    <row r="104" spans="1:2" x14ac:dyDescent="0.2">
      <c r="A104" s="167" t="s">
        <v>170</v>
      </c>
      <c r="B104" s="189">
        <v>221.7</v>
      </c>
    </row>
    <row r="105" spans="1:2" x14ac:dyDescent="0.2">
      <c r="A105" s="168" t="s">
        <v>173</v>
      </c>
      <c r="B105" s="189">
        <f>B96</f>
        <v>153</v>
      </c>
    </row>
    <row r="106" spans="1:2" ht="16" thickBot="1" x14ac:dyDescent="0.25">
      <c r="A106" s="168" t="s">
        <v>174</v>
      </c>
      <c r="B106" s="192">
        <f>B104+B105</f>
        <v>374.7</v>
      </c>
    </row>
    <row r="107" spans="1:2" x14ac:dyDescent="0.2">
      <c r="A107" s="168" t="s">
        <v>175</v>
      </c>
      <c r="B107" s="193">
        <f>B89-B106</f>
        <v>1625.3</v>
      </c>
    </row>
  </sheetData>
  <hyperlinks>
    <hyperlink ref="B11" r:id="rId1" xr:uid="{00000000-0004-0000-0100-000000000000}"/>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6"/>
  <sheetViews>
    <sheetView topLeftCell="A73" zoomScaleNormal="100" workbookViewId="0">
      <selection activeCell="C21" sqref="C21"/>
    </sheetView>
  </sheetViews>
  <sheetFormatPr baseColWidth="10" defaultColWidth="14.5" defaultRowHeight="15" customHeight="1" x14ac:dyDescent="0.2"/>
  <cols>
    <col min="1" max="1" width="5.6640625" customWidth="1"/>
    <col min="2" max="2" width="10.1640625" customWidth="1"/>
    <col min="3" max="3" width="51.83203125" bestFit="1" customWidth="1"/>
    <col min="4" max="5" width="14.1640625" bestFit="1" customWidth="1"/>
    <col min="6" max="22" width="8.6640625" customWidth="1"/>
  </cols>
  <sheetData>
    <row r="1" spans="1:13" s="58" customFormat="1" ht="15" customHeight="1" x14ac:dyDescent="0.2">
      <c r="A1" s="228" t="s">
        <v>95</v>
      </c>
      <c r="B1" s="228"/>
      <c r="C1" s="228"/>
      <c r="D1" s="228"/>
      <c r="E1" s="228"/>
      <c r="F1" s="228"/>
      <c r="G1" s="228"/>
    </row>
    <row r="2" spans="1:13" ht="15.75" customHeight="1" x14ac:dyDescent="0.2">
      <c r="B2" s="219" t="s">
        <v>85</v>
      </c>
      <c r="C2" s="220"/>
      <c r="D2" s="220"/>
      <c r="E2" s="221"/>
      <c r="F2" s="96"/>
      <c r="G2" s="96"/>
    </row>
    <row r="3" spans="1:13" ht="15.75" customHeight="1" x14ac:dyDescent="0.2">
      <c r="B3" s="222" t="s">
        <v>3</v>
      </c>
      <c r="C3" s="223"/>
      <c r="D3" s="223"/>
      <c r="E3" s="224"/>
    </row>
    <row r="4" spans="1:13" x14ac:dyDescent="0.2">
      <c r="B4" s="225">
        <v>42339</v>
      </c>
      <c r="C4" s="226"/>
      <c r="D4" s="226"/>
      <c r="E4" s="227"/>
      <c r="G4" s="10"/>
    </row>
    <row r="5" spans="1:13" ht="16" x14ac:dyDescent="0.2">
      <c r="B5" s="2"/>
      <c r="C5" s="3"/>
      <c r="D5" s="3"/>
      <c r="E5" s="3"/>
      <c r="G5" s="11"/>
    </row>
    <row r="6" spans="1:13" ht="18" thickBot="1" x14ac:dyDescent="0.25">
      <c r="B6" s="4" t="s">
        <v>14</v>
      </c>
      <c r="C6" s="5" t="s">
        <v>15</v>
      </c>
      <c r="D6" s="5" t="s">
        <v>16</v>
      </c>
      <c r="E6" s="5" t="s">
        <v>17</v>
      </c>
      <c r="G6" s="11"/>
    </row>
    <row r="7" spans="1:13" ht="17" thickTop="1" x14ac:dyDescent="0.2">
      <c r="B7" s="12">
        <v>42339</v>
      </c>
      <c r="C7" s="13" t="s">
        <v>187</v>
      </c>
      <c r="D7" s="178">
        <v>200000</v>
      </c>
      <c r="E7" s="8"/>
      <c r="G7" s="15"/>
      <c r="H7" s="16"/>
      <c r="I7" s="63"/>
      <c r="J7" s="16"/>
      <c r="K7" s="16"/>
      <c r="L7" s="16"/>
      <c r="M7" s="16"/>
    </row>
    <row r="8" spans="1:13" ht="16" x14ac:dyDescent="0.2">
      <c r="B8" s="18"/>
      <c r="C8" s="7" t="s">
        <v>188</v>
      </c>
      <c r="D8" s="8"/>
      <c r="E8" s="178">
        <v>200000</v>
      </c>
      <c r="G8" s="15"/>
      <c r="H8" s="16"/>
      <c r="I8" s="63"/>
      <c r="J8" s="16"/>
      <c r="K8" s="16"/>
      <c r="L8" s="16"/>
      <c r="M8" s="16"/>
    </row>
    <row r="9" spans="1:13" ht="16" x14ac:dyDescent="0.2">
      <c r="B9" s="18"/>
      <c r="C9" s="26" t="s">
        <v>189</v>
      </c>
      <c r="D9" s="8"/>
      <c r="E9" s="8"/>
      <c r="G9" s="19"/>
      <c r="I9" s="63"/>
    </row>
    <row r="10" spans="1:13" ht="16" x14ac:dyDescent="0.2">
      <c r="B10" s="12">
        <v>43800</v>
      </c>
      <c r="C10" s="7" t="s">
        <v>73</v>
      </c>
      <c r="D10" s="178">
        <v>240000</v>
      </c>
      <c r="E10" s="8"/>
      <c r="G10" s="19"/>
      <c r="I10" s="63"/>
    </row>
    <row r="11" spans="1:13" ht="16" x14ac:dyDescent="0.2">
      <c r="B11" s="18"/>
      <c r="C11" s="7" t="s">
        <v>190</v>
      </c>
      <c r="D11" s="8"/>
      <c r="E11" s="178">
        <v>140000</v>
      </c>
      <c r="G11" s="19"/>
      <c r="I11" s="63"/>
    </row>
    <row r="12" spans="1:13" s="58" customFormat="1" ht="16" x14ac:dyDescent="0.2">
      <c r="B12" s="18"/>
      <c r="C12" s="7" t="s">
        <v>191</v>
      </c>
      <c r="D12" s="8"/>
      <c r="E12" s="178">
        <v>100000</v>
      </c>
      <c r="G12" s="19"/>
      <c r="I12" s="63"/>
    </row>
    <row r="13" spans="1:13" ht="16" x14ac:dyDescent="0.2">
      <c r="B13" s="18"/>
      <c r="C13" s="26" t="s">
        <v>192</v>
      </c>
      <c r="D13" s="8"/>
      <c r="E13" s="8"/>
      <c r="G13" s="19"/>
      <c r="I13" s="63"/>
    </row>
    <row r="14" spans="1:13" ht="16" x14ac:dyDescent="0.2">
      <c r="B14" s="12">
        <v>43800</v>
      </c>
      <c r="C14" s="7" t="s">
        <v>194</v>
      </c>
      <c r="D14" s="178">
        <v>12000</v>
      </c>
      <c r="E14" s="8"/>
      <c r="G14" s="19"/>
      <c r="I14" s="63"/>
    </row>
    <row r="15" spans="1:13" ht="16" x14ac:dyDescent="0.2">
      <c r="B15" s="18"/>
      <c r="C15" s="7" t="s">
        <v>193</v>
      </c>
      <c r="D15" s="8"/>
      <c r="E15" s="178">
        <v>12000</v>
      </c>
      <c r="G15" s="19"/>
      <c r="I15" s="63"/>
    </row>
    <row r="16" spans="1:13" ht="16" x14ac:dyDescent="0.2">
      <c r="B16" s="18"/>
      <c r="C16" s="26" t="s">
        <v>195</v>
      </c>
      <c r="D16" s="8"/>
      <c r="E16" s="8"/>
      <c r="G16" s="19"/>
      <c r="I16" s="63"/>
    </row>
    <row r="17" spans="2:9" ht="16" x14ac:dyDescent="0.2">
      <c r="B17" s="12">
        <v>43803</v>
      </c>
      <c r="C17" s="7" t="s">
        <v>196</v>
      </c>
      <c r="D17" s="178">
        <v>1000</v>
      </c>
      <c r="E17" s="8"/>
      <c r="G17" s="19"/>
      <c r="I17" s="63"/>
    </row>
    <row r="18" spans="2:9" ht="16" x14ac:dyDescent="0.2">
      <c r="B18" s="18"/>
      <c r="C18" s="7" t="s">
        <v>197</v>
      </c>
      <c r="D18" s="8"/>
      <c r="E18" s="178">
        <v>1000</v>
      </c>
      <c r="G18" s="19"/>
      <c r="I18" s="63"/>
    </row>
    <row r="19" spans="2:9" ht="16" x14ac:dyDescent="0.2">
      <c r="B19" s="18"/>
      <c r="C19" s="26" t="s">
        <v>198</v>
      </c>
      <c r="D19" s="8"/>
      <c r="E19" s="8"/>
      <c r="G19" s="19"/>
      <c r="I19" s="63"/>
    </row>
    <row r="20" spans="2:9" ht="16" x14ac:dyDescent="0.2">
      <c r="B20" s="12">
        <v>43807</v>
      </c>
      <c r="C20" s="7" t="s">
        <v>187</v>
      </c>
      <c r="D20" s="178">
        <v>8000</v>
      </c>
      <c r="E20" s="8"/>
      <c r="G20" s="19"/>
      <c r="I20" s="63"/>
    </row>
    <row r="21" spans="2:9" ht="16" x14ac:dyDescent="0.2">
      <c r="B21" s="18"/>
      <c r="C21" s="7" t="s">
        <v>199</v>
      </c>
      <c r="D21" s="8"/>
      <c r="E21" s="178">
        <v>8000</v>
      </c>
      <c r="I21" s="63"/>
    </row>
    <row r="22" spans="2:9" ht="16" x14ac:dyDescent="0.2">
      <c r="B22" s="18"/>
      <c r="C22" s="26" t="s">
        <v>200</v>
      </c>
      <c r="D22" s="8"/>
      <c r="E22" s="8"/>
      <c r="I22" s="63"/>
    </row>
    <row r="23" spans="2:9" ht="16" x14ac:dyDescent="0.2">
      <c r="B23" s="12">
        <v>43811</v>
      </c>
      <c r="C23" s="7" t="s">
        <v>201</v>
      </c>
      <c r="D23" s="178">
        <v>5200</v>
      </c>
      <c r="E23" s="8"/>
    </row>
    <row r="24" spans="2:9" ht="16" x14ac:dyDescent="0.2">
      <c r="B24" s="18"/>
      <c r="C24" s="7" t="s">
        <v>193</v>
      </c>
      <c r="D24" s="8"/>
      <c r="E24" s="178">
        <v>5200</v>
      </c>
    </row>
    <row r="25" spans="2:9" ht="16" x14ac:dyDescent="0.2">
      <c r="B25" s="18"/>
      <c r="C25" s="26" t="s">
        <v>202</v>
      </c>
      <c r="D25" s="8"/>
      <c r="E25" s="8"/>
    </row>
    <row r="26" spans="2:9" s="58" customFormat="1" ht="16" x14ac:dyDescent="0.2">
      <c r="B26" s="12">
        <v>43814</v>
      </c>
      <c r="C26" s="7" t="s">
        <v>187</v>
      </c>
      <c r="D26" s="178">
        <v>12000</v>
      </c>
      <c r="E26" s="8"/>
    </row>
    <row r="27" spans="2:9" s="58" customFormat="1" ht="16" x14ac:dyDescent="0.2">
      <c r="B27" s="18"/>
      <c r="C27" s="7" t="s">
        <v>203</v>
      </c>
      <c r="D27" s="178">
        <v>6000</v>
      </c>
      <c r="E27" s="8"/>
    </row>
    <row r="28" spans="2:9" s="58" customFormat="1" ht="16" x14ac:dyDescent="0.2">
      <c r="B28" s="18"/>
      <c r="C28" s="7" t="s">
        <v>204</v>
      </c>
      <c r="D28" s="8"/>
      <c r="E28" s="178">
        <v>18000</v>
      </c>
    </row>
    <row r="29" spans="2:9" s="58" customFormat="1" ht="16" x14ac:dyDescent="0.2">
      <c r="B29" s="18"/>
      <c r="C29" s="179" t="s">
        <v>205</v>
      </c>
      <c r="D29" s="8"/>
      <c r="E29" s="151"/>
    </row>
    <row r="30" spans="2:9" ht="16" x14ac:dyDescent="0.2">
      <c r="B30" s="12">
        <v>43816</v>
      </c>
      <c r="C30" s="7" t="s">
        <v>206</v>
      </c>
      <c r="D30" s="178">
        <v>600</v>
      </c>
      <c r="E30" s="8"/>
    </row>
    <row r="31" spans="2:9" ht="16" x14ac:dyDescent="0.2">
      <c r="B31" s="18"/>
      <c r="C31" s="7" t="s">
        <v>207</v>
      </c>
      <c r="D31" s="8"/>
      <c r="E31" s="178">
        <v>600</v>
      </c>
    </row>
    <row r="32" spans="2:9" ht="16" x14ac:dyDescent="0.2">
      <c r="B32" s="18"/>
      <c r="C32" s="26" t="s">
        <v>208</v>
      </c>
      <c r="D32" s="8"/>
      <c r="E32" s="8"/>
    </row>
    <row r="33" spans="2:5" ht="16" x14ac:dyDescent="0.2">
      <c r="B33" s="12">
        <v>43822</v>
      </c>
      <c r="C33" s="7" t="s">
        <v>187</v>
      </c>
      <c r="D33" s="178">
        <v>2000</v>
      </c>
      <c r="E33" s="8"/>
    </row>
    <row r="34" spans="2:5" ht="16" x14ac:dyDescent="0.2">
      <c r="B34" s="18"/>
      <c r="C34" s="7" t="s">
        <v>209</v>
      </c>
      <c r="D34" s="8"/>
      <c r="E34" s="178">
        <v>2000</v>
      </c>
    </row>
    <row r="35" spans="2:5" ht="16" x14ac:dyDescent="0.2">
      <c r="B35" s="18"/>
      <c r="C35" s="26" t="s">
        <v>210</v>
      </c>
      <c r="D35" s="8"/>
      <c r="E35" s="8"/>
    </row>
    <row r="36" spans="2:5" ht="16" x14ac:dyDescent="0.2">
      <c r="B36" s="12">
        <v>43822</v>
      </c>
      <c r="C36" s="14" t="s">
        <v>211</v>
      </c>
      <c r="D36" s="178">
        <v>2500</v>
      </c>
      <c r="E36" s="8"/>
    </row>
    <row r="37" spans="2:5" ht="16" x14ac:dyDescent="0.2">
      <c r="B37" s="18"/>
      <c r="C37" s="7" t="s">
        <v>212</v>
      </c>
      <c r="D37" s="8"/>
      <c r="E37" s="178">
        <v>2500</v>
      </c>
    </row>
    <row r="38" spans="2:5" ht="16" x14ac:dyDescent="0.2">
      <c r="B38" s="18"/>
      <c r="C38" s="26" t="s">
        <v>213</v>
      </c>
      <c r="D38" s="8"/>
      <c r="E38" s="8"/>
    </row>
    <row r="39" spans="2:5" ht="16" x14ac:dyDescent="0.2">
      <c r="B39" s="12">
        <v>43825</v>
      </c>
      <c r="C39" s="7" t="s">
        <v>201</v>
      </c>
      <c r="D39" s="178">
        <v>5200</v>
      </c>
      <c r="E39" s="8"/>
    </row>
    <row r="40" spans="2:5" ht="16" x14ac:dyDescent="0.2">
      <c r="B40" s="18"/>
      <c r="C40" s="7" t="s">
        <v>214</v>
      </c>
      <c r="D40" s="8"/>
      <c r="E40" s="178">
        <v>5200</v>
      </c>
    </row>
    <row r="41" spans="2:5" ht="16" x14ac:dyDescent="0.2">
      <c r="B41" s="18"/>
      <c r="C41" s="9" t="s">
        <v>215</v>
      </c>
      <c r="D41" s="8"/>
      <c r="E41" s="8"/>
    </row>
    <row r="42" spans="2:5" ht="16" x14ac:dyDescent="0.2">
      <c r="B42" s="12">
        <v>43827</v>
      </c>
      <c r="C42" s="64" t="s">
        <v>216</v>
      </c>
      <c r="D42" s="178">
        <v>100000</v>
      </c>
      <c r="E42" s="8"/>
    </row>
    <row r="43" spans="2:5" ht="16" x14ac:dyDescent="0.2">
      <c r="B43" s="18"/>
      <c r="C43" s="7" t="s">
        <v>217</v>
      </c>
      <c r="D43" s="8"/>
      <c r="E43" s="178">
        <v>100000</v>
      </c>
    </row>
    <row r="44" spans="2:5" ht="16" x14ac:dyDescent="0.2">
      <c r="B44" s="18"/>
      <c r="C44" s="26" t="s">
        <v>218</v>
      </c>
      <c r="D44" s="8"/>
      <c r="E44" s="8"/>
    </row>
    <row r="45" spans="2:5" ht="16" x14ac:dyDescent="0.2">
      <c r="B45" s="12">
        <v>43830</v>
      </c>
      <c r="C45" s="7" t="s">
        <v>219</v>
      </c>
      <c r="D45" s="178">
        <v>700</v>
      </c>
      <c r="E45" s="8"/>
    </row>
    <row r="46" spans="2:5" ht="16" x14ac:dyDescent="0.2">
      <c r="B46" s="18"/>
      <c r="C46" s="7" t="s">
        <v>220</v>
      </c>
      <c r="D46" s="8"/>
      <c r="E46" s="178">
        <v>700</v>
      </c>
    </row>
    <row r="47" spans="2:5" ht="16" x14ac:dyDescent="0.2">
      <c r="B47" s="18"/>
      <c r="C47" s="9" t="s">
        <v>221</v>
      </c>
      <c r="D47" s="8"/>
      <c r="E47" s="8"/>
    </row>
    <row r="48" spans="2:5" ht="16" x14ac:dyDescent="0.2">
      <c r="B48" s="12">
        <v>43830</v>
      </c>
      <c r="C48" s="7" t="s">
        <v>222</v>
      </c>
      <c r="D48" s="178">
        <v>15600</v>
      </c>
      <c r="E48" s="8"/>
    </row>
    <row r="49" spans="2:5" ht="16" x14ac:dyDescent="0.2">
      <c r="B49" s="18"/>
      <c r="C49" s="7" t="s">
        <v>224</v>
      </c>
      <c r="D49" s="178">
        <v>4400</v>
      </c>
      <c r="E49" s="8"/>
    </row>
    <row r="50" spans="2:5" ht="16" x14ac:dyDescent="0.2">
      <c r="B50" s="18"/>
      <c r="C50" s="7" t="s">
        <v>223</v>
      </c>
      <c r="D50" s="8"/>
      <c r="E50" s="178">
        <v>20000</v>
      </c>
    </row>
    <row r="51" spans="2:5" ht="16" x14ac:dyDescent="0.2">
      <c r="B51" s="18"/>
      <c r="C51" s="9" t="s">
        <v>205</v>
      </c>
      <c r="D51" s="8"/>
      <c r="E51" s="8"/>
    </row>
    <row r="52" spans="2:5" ht="16" x14ac:dyDescent="0.2">
      <c r="B52" s="18"/>
      <c r="C52" s="20" t="s">
        <v>108</v>
      </c>
      <c r="D52" s="8">
        <f>SUM(D7:D51)</f>
        <v>615200</v>
      </c>
      <c r="E52" s="8">
        <f>SUM(E7:E51)</f>
        <v>615200</v>
      </c>
    </row>
    <row r="53" spans="2:5" ht="16" x14ac:dyDescent="0.2">
      <c r="B53" s="18"/>
      <c r="C53" s="9"/>
      <c r="D53" s="8"/>
      <c r="E53" s="8"/>
    </row>
    <row r="54" spans="2:5" ht="16" x14ac:dyDescent="0.2">
      <c r="B54" s="18"/>
      <c r="C54" s="51"/>
      <c r="D54" s="8"/>
      <c r="E54" s="8"/>
    </row>
    <row r="55" spans="2:5" ht="16" x14ac:dyDescent="0.2">
      <c r="B55" s="18"/>
      <c r="C55" s="9"/>
      <c r="D55" s="8"/>
      <c r="E55" s="8"/>
    </row>
    <row r="56" spans="2:5" x14ac:dyDescent="0.2">
      <c r="D56" s="22"/>
      <c r="E56" s="22"/>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52"/>
  <sheetViews>
    <sheetView topLeftCell="A84" zoomScale="80" zoomScaleNormal="80" workbookViewId="0">
      <selection activeCell="P35" sqref="P35"/>
    </sheetView>
  </sheetViews>
  <sheetFormatPr baseColWidth="10" defaultColWidth="14.5" defaultRowHeight="15" customHeight="1" x14ac:dyDescent="0.2"/>
  <cols>
    <col min="1" max="1" width="8.6640625" customWidth="1"/>
    <col min="2" max="2" width="12.33203125" bestFit="1" customWidth="1"/>
    <col min="3" max="3" width="12.83203125" customWidth="1"/>
    <col min="4" max="6" width="8.6640625" customWidth="1"/>
    <col min="7" max="8" width="12" customWidth="1"/>
    <col min="9" max="11" width="8.6640625" customWidth="1"/>
    <col min="12" max="13" width="11.83203125" customWidth="1"/>
    <col min="14" max="14" width="8.6640625" customWidth="1"/>
    <col min="15" max="16" width="8.6640625" style="58" customWidth="1"/>
    <col min="17" max="18" width="8.6640625" customWidth="1"/>
    <col min="19" max="19" width="9.5" customWidth="1"/>
    <col min="20" max="28" width="8.6640625" customWidth="1"/>
  </cols>
  <sheetData>
    <row r="1" spans="1:18" ht="15" customHeight="1" x14ac:dyDescent="0.2">
      <c r="A1" s="228" t="s">
        <v>116</v>
      </c>
      <c r="B1" s="228"/>
      <c r="C1" s="228"/>
      <c r="D1" s="228"/>
      <c r="E1" s="228"/>
      <c r="F1" s="228"/>
      <c r="G1" s="228"/>
      <c r="H1" s="228"/>
      <c r="I1" s="228"/>
      <c r="J1" s="228"/>
      <c r="K1" s="228"/>
      <c r="L1" s="228"/>
      <c r="M1" s="228"/>
      <c r="N1" s="228"/>
    </row>
    <row r="2" spans="1:18" s="58" customFormat="1" ht="15" customHeight="1" x14ac:dyDescent="0.2">
      <c r="A2" s="97"/>
      <c r="B2" s="97"/>
      <c r="C2" s="97"/>
      <c r="D2" s="97"/>
      <c r="E2" s="97"/>
      <c r="F2" s="97"/>
      <c r="G2" s="97"/>
    </row>
    <row r="3" spans="1:18" s="10" customFormat="1" x14ac:dyDescent="0.2">
      <c r="A3" s="139" t="s">
        <v>22</v>
      </c>
      <c r="B3" s="232" t="s">
        <v>4</v>
      </c>
      <c r="C3" s="233"/>
      <c r="D3" s="139" t="s">
        <v>22</v>
      </c>
      <c r="E3" s="139"/>
      <c r="F3" s="139" t="s">
        <v>22</v>
      </c>
      <c r="G3" s="232" t="s">
        <v>23</v>
      </c>
      <c r="H3" s="233"/>
      <c r="I3" s="139" t="s">
        <v>22</v>
      </c>
      <c r="K3" s="139" t="s">
        <v>22</v>
      </c>
      <c r="L3" s="232" t="s">
        <v>25</v>
      </c>
      <c r="M3" s="233"/>
      <c r="N3" s="139" t="s">
        <v>22</v>
      </c>
    </row>
    <row r="4" spans="1:18" x14ac:dyDescent="0.2">
      <c r="A4" s="65">
        <v>43800</v>
      </c>
      <c r="B4" s="98">
        <f>'Dec Journal Entries (Unit 4)'!D7</f>
        <v>200000</v>
      </c>
      <c r="C4" s="66"/>
      <c r="D4" s="65"/>
      <c r="E4" s="70"/>
      <c r="F4" s="65">
        <v>43814</v>
      </c>
      <c r="G4" s="99">
        <f>'Dec Journal Entries (Unit 4)'!D27</f>
        <v>6000</v>
      </c>
      <c r="H4" s="100"/>
      <c r="I4" s="70"/>
      <c r="J4" s="70"/>
      <c r="K4" s="65">
        <v>43800</v>
      </c>
      <c r="L4" s="101">
        <f>'Dec Journal Entries (Unit 4)'!D14</f>
        <v>12000</v>
      </c>
      <c r="M4" s="102"/>
      <c r="N4" s="70"/>
    </row>
    <row r="5" spans="1:18" x14ac:dyDescent="0.2">
      <c r="A5" s="65"/>
      <c r="B5" s="103"/>
      <c r="C5" s="66">
        <f>'Dec Journal Entries (Unit 4)'!E11</f>
        <v>140000</v>
      </c>
      <c r="D5" s="65">
        <v>43800</v>
      </c>
      <c r="E5" s="70"/>
      <c r="F5" s="70"/>
      <c r="G5" s="104"/>
      <c r="H5" s="105">
        <f>'Dec Journal Entries (Unit 4)'!E34</f>
        <v>2000</v>
      </c>
      <c r="I5" s="65">
        <v>43822</v>
      </c>
      <c r="J5" s="70"/>
      <c r="K5" s="70"/>
      <c r="L5" s="106"/>
      <c r="M5" s="102"/>
      <c r="N5" s="70"/>
    </row>
    <row r="6" spans="1:18" x14ac:dyDescent="0.2">
      <c r="A6" s="70"/>
      <c r="B6" s="103"/>
      <c r="C6" s="66">
        <f>'Dec Journal Entries (Unit 4)'!E15</f>
        <v>12000</v>
      </c>
      <c r="D6" s="65">
        <v>43800</v>
      </c>
      <c r="E6" s="70"/>
      <c r="F6" s="65">
        <v>43822</v>
      </c>
      <c r="G6" s="67">
        <f>'Dec Journal Entries (Unit 4)'!D36</f>
        <v>2500</v>
      </c>
      <c r="H6" s="105"/>
      <c r="I6" s="70"/>
      <c r="J6" s="70"/>
      <c r="K6" s="70"/>
      <c r="L6" s="106"/>
      <c r="M6" s="102"/>
      <c r="N6" s="70"/>
    </row>
    <row r="7" spans="1:18" x14ac:dyDescent="0.2">
      <c r="A7" s="65">
        <v>43807</v>
      </c>
      <c r="B7" s="66">
        <f>'Dec Journal Entries (Unit 4)'!D20</f>
        <v>8000</v>
      </c>
      <c r="C7" s="66"/>
      <c r="D7" s="65"/>
      <c r="E7" s="70"/>
      <c r="F7" s="65">
        <v>43830</v>
      </c>
      <c r="G7" s="67">
        <f>'Dec Journal Entries (Unit 4)'!D49</f>
        <v>4400</v>
      </c>
      <c r="H7" s="105"/>
      <c r="I7" s="70"/>
      <c r="J7" s="70"/>
      <c r="K7" s="70"/>
      <c r="L7" s="106"/>
      <c r="M7" s="70"/>
      <c r="N7" s="70"/>
    </row>
    <row r="8" spans="1:18" x14ac:dyDescent="0.2">
      <c r="A8" s="70"/>
      <c r="B8" s="103"/>
      <c r="C8" s="66">
        <f>'Dec Journal Entries (Unit 4)'!E24</f>
        <v>5200</v>
      </c>
      <c r="D8" s="65">
        <v>43811</v>
      </c>
      <c r="E8" s="70"/>
      <c r="F8" s="65"/>
      <c r="G8" s="68"/>
      <c r="H8" s="107"/>
      <c r="I8" s="70"/>
      <c r="J8" s="70"/>
      <c r="K8" s="70"/>
      <c r="L8" s="106"/>
      <c r="M8" s="109"/>
      <c r="N8" s="70"/>
    </row>
    <row r="9" spans="1:18" ht="16" thickBot="1" x14ac:dyDescent="0.25">
      <c r="A9" s="65">
        <v>43814</v>
      </c>
      <c r="B9" s="103">
        <f>'Dec Journal Entries (Unit 4)'!D26</f>
        <v>12000</v>
      </c>
      <c r="C9" s="66"/>
      <c r="D9" s="65"/>
      <c r="E9" s="70"/>
      <c r="F9" s="65"/>
      <c r="G9" s="67">
        <f>SUM(G4:G7)</f>
        <v>12900</v>
      </c>
      <c r="H9" s="105">
        <f>SUM(H4:H7)</f>
        <v>2000</v>
      </c>
      <c r="I9" s="70"/>
      <c r="J9" s="70"/>
      <c r="K9" s="70"/>
      <c r="L9" s="143">
        <f>SUM(L4:L8)</f>
        <v>12000</v>
      </c>
      <c r="M9" s="102"/>
      <c r="N9" s="70"/>
      <c r="Q9" s="60"/>
      <c r="R9" s="60"/>
    </row>
    <row r="10" spans="1:18" ht="17" thickTop="1" thickBot="1" x14ac:dyDescent="0.25">
      <c r="A10" s="65">
        <v>43822</v>
      </c>
      <c r="B10" s="103">
        <f>'Dec Journal Entries (Unit 4)'!D33</f>
        <v>2000</v>
      </c>
      <c r="C10" s="66"/>
      <c r="D10" s="65"/>
      <c r="E10" s="70"/>
      <c r="F10" s="70"/>
      <c r="G10" s="111">
        <f>G9-H9</f>
        <v>10900</v>
      </c>
      <c r="H10" s="70"/>
      <c r="I10" s="70"/>
      <c r="J10" s="70"/>
      <c r="K10" s="70"/>
      <c r="L10" s="70"/>
      <c r="M10" s="70"/>
      <c r="N10" s="70"/>
      <c r="Q10" s="60"/>
      <c r="R10" s="60"/>
    </row>
    <row r="11" spans="1:18" ht="16" thickTop="1" x14ac:dyDescent="0.2">
      <c r="A11" s="70"/>
      <c r="B11" s="103"/>
      <c r="C11" s="66">
        <f>'Dec Journal Entries (Unit 4)'!E40</f>
        <v>5200</v>
      </c>
      <c r="D11" s="65">
        <v>43825</v>
      </c>
      <c r="E11" s="70"/>
      <c r="F11" s="70"/>
      <c r="G11" s="70"/>
      <c r="H11" s="70"/>
      <c r="I11" s="70"/>
      <c r="J11" s="70"/>
      <c r="K11" s="70"/>
      <c r="L11" s="70"/>
      <c r="M11" s="70"/>
      <c r="N11" s="70"/>
      <c r="Q11" s="60"/>
      <c r="R11" s="60"/>
    </row>
    <row r="12" spans="1:18" x14ac:dyDescent="0.2">
      <c r="A12" s="65">
        <v>43830</v>
      </c>
      <c r="B12" s="103">
        <f>'Dec Journal Entries (Unit 4)'!D48</f>
        <v>15600</v>
      </c>
      <c r="C12" s="66"/>
      <c r="D12" s="65"/>
      <c r="E12" s="70"/>
      <c r="F12" s="70"/>
      <c r="G12" s="70"/>
      <c r="H12" s="70"/>
      <c r="I12" s="70"/>
      <c r="J12" s="70"/>
      <c r="K12" s="70"/>
      <c r="L12" s="70"/>
      <c r="M12" s="70"/>
      <c r="N12" s="70"/>
    </row>
    <row r="13" spans="1:18" s="58" customFormat="1" x14ac:dyDescent="0.2">
      <c r="A13" s="65"/>
      <c r="B13" s="112"/>
      <c r="C13" s="113"/>
      <c r="D13" s="65"/>
      <c r="E13" s="70"/>
      <c r="F13" s="70"/>
      <c r="G13" s="70"/>
      <c r="H13" s="70"/>
      <c r="I13" s="70"/>
      <c r="J13" s="70"/>
      <c r="K13" s="70"/>
      <c r="L13" s="70"/>
      <c r="M13" s="70"/>
      <c r="N13" s="70"/>
    </row>
    <row r="14" spans="1:18" s="58" customFormat="1" x14ac:dyDescent="0.2">
      <c r="A14" s="65"/>
      <c r="B14" s="99">
        <f>SUM(B4:B13)</f>
        <v>237600</v>
      </c>
      <c r="C14" s="114">
        <f>SUM(C4:C13)</f>
        <v>162400</v>
      </c>
      <c r="D14" s="65"/>
      <c r="E14" s="70"/>
      <c r="F14" s="70"/>
      <c r="G14" s="70"/>
      <c r="H14" s="70"/>
      <c r="I14" s="70"/>
      <c r="J14" s="70"/>
      <c r="K14" s="70"/>
      <c r="L14" s="70"/>
      <c r="M14" s="70"/>
      <c r="N14" s="70"/>
    </row>
    <row r="15" spans="1:18" s="58" customFormat="1" ht="16" thickBot="1" x14ac:dyDescent="0.25">
      <c r="A15" s="65"/>
      <c r="B15" s="111">
        <f>B14-C14</f>
        <v>75200</v>
      </c>
      <c r="C15" s="66"/>
      <c r="D15" s="65"/>
      <c r="E15" s="70"/>
      <c r="F15" s="70"/>
      <c r="G15" s="70"/>
      <c r="H15" s="70"/>
      <c r="I15" s="70"/>
      <c r="J15" s="70"/>
      <c r="K15" s="70"/>
      <c r="L15" s="70"/>
      <c r="M15" s="70"/>
      <c r="N15" s="70"/>
    </row>
    <row r="16" spans="1:18" s="58" customFormat="1" ht="16" thickTop="1" x14ac:dyDescent="0.2">
      <c r="A16" s="65"/>
      <c r="B16" s="67"/>
      <c r="C16" s="66"/>
      <c r="D16" s="65"/>
      <c r="E16" s="70"/>
      <c r="F16" s="70"/>
      <c r="G16" s="70"/>
      <c r="H16" s="70"/>
      <c r="I16" s="70"/>
      <c r="J16" s="70"/>
      <c r="K16" s="70"/>
      <c r="L16" s="70"/>
      <c r="M16" s="70"/>
      <c r="N16" s="70"/>
    </row>
    <row r="17" spans="1:16" x14ac:dyDescent="0.2">
      <c r="A17" s="65"/>
      <c r="B17" s="67"/>
      <c r="C17" s="67"/>
      <c r="D17" s="65"/>
      <c r="E17" s="70"/>
      <c r="F17" s="70"/>
      <c r="G17" s="70"/>
      <c r="H17" s="70"/>
      <c r="I17" s="70"/>
      <c r="J17" s="70"/>
      <c r="K17" s="70"/>
      <c r="L17" s="70"/>
      <c r="M17" s="70"/>
      <c r="N17" s="70"/>
    </row>
    <row r="18" spans="1:16" s="10" customFormat="1" x14ac:dyDescent="0.2">
      <c r="A18" s="140"/>
      <c r="B18" s="229" t="s">
        <v>77</v>
      </c>
      <c r="C18" s="234"/>
      <c r="D18" s="140"/>
      <c r="E18" s="140"/>
      <c r="F18" s="140"/>
      <c r="G18" s="229" t="s">
        <v>73</v>
      </c>
      <c r="H18" s="234"/>
      <c r="I18" s="140"/>
      <c r="J18" s="140"/>
      <c r="K18" s="140"/>
      <c r="L18" s="235" t="s">
        <v>24</v>
      </c>
      <c r="M18" s="234"/>
      <c r="N18" s="140"/>
    </row>
    <row r="19" spans="1:16" x14ac:dyDescent="0.2">
      <c r="A19" s="70"/>
      <c r="B19" s="115"/>
      <c r="C19" s="102">
        <f>'Dec Journal Entries (Unit 4)'!E28</f>
        <v>18000</v>
      </c>
      <c r="D19" s="65">
        <v>43814</v>
      </c>
      <c r="E19" s="70"/>
      <c r="F19" s="65">
        <v>43800</v>
      </c>
      <c r="G19" s="116">
        <f>'Dec Journal Entries (Unit 4)'!D10</f>
        <v>240000</v>
      </c>
      <c r="H19" s="70"/>
      <c r="I19" s="70"/>
      <c r="J19" s="70"/>
      <c r="K19" s="65">
        <v>43803</v>
      </c>
      <c r="L19" s="116">
        <f>'Dec Journal Entries (Unit 4)'!D17</f>
        <v>1000</v>
      </c>
      <c r="M19" s="70"/>
      <c r="N19" s="70"/>
    </row>
    <row r="20" spans="1:16" x14ac:dyDescent="0.2">
      <c r="A20" s="70"/>
      <c r="B20" s="106"/>
      <c r="C20" s="102">
        <f>'Dec Journal Entries (Unit 4)'!E50</f>
        <v>20000</v>
      </c>
      <c r="D20" s="65">
        <v>43830</v>
      </c>
      <c r="E20" s="70"/>
      <c r="F20" s="65"/>
      <c r="G20" s="110"/>
      <c r="H20" s="70"/>
      <c r="I20" s="70"/>
      <c r="J20" s="70"/>
      <c r="K20" s="65"/>
      <c r="L20" s="110"/>
      <c r="M20" s="70"/>
      <c r="N20" s="70"/>
    </row>
    <row r="21" spans="1:16" x14ac:dyDescent="0.2">
      <c r="A21" s="70"/>
      <c r="B21" s="108"/>
      <c r="C21" s="104"/>
      <c r="D21" s="70"/>
      <c r="E21" s="70"/>
      <c r="F21" s="65"/>
      <c r="G21" s="116"/>
      <c r="H21" s="117"/>
      <c r="I21" s="104"/>
      <c r="J21" s="104"/>
      <c r="K21" s="104"/>
      <c r="L21" s="116"/>
      <c r="M21" s="117"/>
      <c r="N21" s="70"/>
    </row>
    <row r="22" spans="1:16" s="58" customFormat="1" ht="16" thickBot="1" x14ac:dyDescent="0.25">
      <c r="A22" s="70"/>
      <c r="B22" s="106"/>
      <c r="C22" s="128">
        <f>SUM(C19:C20)</f>
        <v>38000</v>
      </c>
      <c r="D22" s="70"/>
      <c r="E22" s="70"/>
      <c r="F22" s="65"/>
      <c r="G22" s="144">
        <f>SUM(G19:G20)</f>
        <v>240000</v>
      </c>
      <c r="H22" s="70"/>
      <c r="I22" s="70"/>
      <c r="J22" s="70"/>
      <c r="K22" s="70"/>
      <c r="L22" s="144">
        <f>SUM(L19:L21)</f>
        <v>1000</v>
      </c>
      <c r="M22" s="70"/>
      <c r="N22" s="70"/>
    </row>
    <row r="23" spans="1:16" s="58" customFormat="1" ht="16" thickTop="1" x14ac:dyDescent="0.2">
      <c r="A23" s="70"/>
      <c r="B23" s="70"/>
      <c r="C23" s="118"/>
      <c r="D23" s="70"/>
      <c r="E23" s="70"/>
      <c r="F23" s="70"/>
      <c r="G23" s="104"/>
      <c r="H23" s="104"/>
      <c r="I23" s="104"/>
      <c r="J23" s="104"/>
      <c r="K23" s="104"/>
      <c r="L23" s="104"/>
      <c r="M23" s="70"/>
      <c r="N23" s="70"/>
    </row>
    <row r="24" spans="1:16" ht="15" customHeight="1" x14ac:dyDescent="0.2">
      <c r="A24" s="70"/>
      <c r="B24" s="70"/>
      <c r="C24" s="70"/>
      <c r="D24" s="70"/>
      <c r="E24" s="70"/>
      <c r="F24" s="70"/>
      <c r="G24" s="70"/>
      <c r="H24" s="70"/>
      <c r="I24" s="70"/>
      <c r="J24" s="70"/>
      <c r="K24" s="70"/>
      <c r="L24" s="70"/>
      <c r="M24" s="70"/>
      <c r="N24" s="70"/>
    </row>
    <row r="25" spans="1:16" s="58" customFormat="1" ht="15" customHeight="1" x14ac:dyDescent="0.2">
      <c r="A25" s="70"/>
      <c r="B25" s="70"/>
      <c r="C25" s="70"/>
      <c r="D25" s="70"/>
      <c r="E25" s="70"/>
      <c r="F25" s="70"/>
      <c r="G25" s="70"/>
      <c r="H25" s="70"/>
      <c r="I25" s="70"/>
      <c r="J25" s="70"/>
      <c r="K25" s="70"/>
      <c r="L25" s="230" t="s">
        <v>84</v>
      </c>
      <c r="M25" s="230"/>
      <c r="N25" s="70"/>
    </row>
    <row r="26" spans="1:16" s="10" customFormat="1" x14ac:dyDescent="0.2">
      <c r="A26" s="140"/>
      <c r="B26" s="229" t="s">
        <v>26</v>
      </c>
      <c r="C26" s="234"/>
      <c r="D26" s="141"/>
      <c r="E26" s="140"/>
      <c r="F26" s="140"/>
      <c r="G26" s="229" t="s">
        <v>5</v>
      </c>
      <c r="H26" s="234"/>
      <c r="I26" s="141" t="s">
        <v>22</v>
      </c>
      <c r="J26" s="140"/>
      <c r="K26" s="140"/>
      <c r="L26" s="231"/>
      <c r="M26" s="231"/>
      <c r="N26" s="140"/>
    </row>
    <row r="27" spans="1:16" x14ac:dyDescent="0.2">
      <c r="A27" s="70"/>
      <c r="B27" s="119"/>
      <c r="C27" s="120">
        <f>'Dec Journal Entries (Unit 4)'!E18</f>
        <v>1000</v>
      </c>
      <c r="D27" s="121">
        <v>43803</v>
      </c>
      <c r="E27" s="70"/>
      <c r="F27" s="70"/>
      <c r="G27" s="115"/>
      <c r="H27" s="102">
        <f>'Dec Journal Entries (Unit 4)'!E12</f>
        <v>100000</v>
      </c>
      <c r="I27" s="65">
        <v>43800</v>
      </c>
      <c r="J27" s="70"/>
      <c r="K27" s="70"/>
      <c r="L27" s="119"/>
      <c r="M27" s="122">
        <f>'Dec Journal Entries (Unit 4)'!E21</f>
        <v>8000</v>
      </c>
      <c r="N27" s="65">
        <v>43807</v>
      </c>
      <c r="O27" s="65"/>
      <c r="P27" s="65"/>
    </row>
    <row r="28" spans="1:16" x14ac:dyDescent="0.2">
      <c r="A28" s="65"/>
      <c r="B28" s="110"/>
      <c r="C28" s="102">
        <f>'Dec Journal Entries (Unit 4)'!E31</f>
        <v>600</v>
      </c>
      <c r="D28" s="65">
        <v>43816</v>
      </c>
      <c r="E28" s="70"/>
      <c r="F28" s="70"/>
      <c r="G28" s="104"/>
      <c r="H28" s="123"/>
      <c r="I28" s="70"/>
      <c r="J28" s="70"/>
      <c r="K28" s="65"/>
      <c r="L28" s="110"/>
      <c r="M28" s="118">
        <f>'Dec Journal Entries (Unit 4)'!E37</f>
        <v>2500</v>
      </c>
      <c r="N28" s="65">
        <v>43822</v>
      </c>
      <c r="O28" s="65"/>
      <c r="P28" s="65"/>
    </row>
    <row r="29" spans="1:16" x14ac:dyDescent="0.2">
      <c r="A29" s="65"/>
      <c r="B29" s="110"/>
      <c r="C29" s="102">
        <f>'Dec Journal Entries (Unit 4)'!E46</f>
        <v>700</v>
      </c>
      <c r="D29" s="65">
        <v>43830</v>
      </c>
      <c r="E29" s="70"/>
      <c r="F29" s="65"/>
      <c r="G29" s="124"/>
      <c r="H29" s="125"/>
      <c r="I29" s="70"/>
      <c r="J29" s="70"/>
      <c r="K29" s="70"/>
      <c r="L29" s="110"/>
      <c r="M29" s="118"/>
      <c r="N29" s="65"/>
      <c r="O29" s="24"/>
      <c r="P29" s="24"/>
    </row>
    <row r="30" spans="1:16" x14ac:dyDescent="0.2">
      <c r="A30" s="65"/>
      <c r="B30" s="126"/>
      <c r="C30" s="109"/>
      <c r="D30" s="65"/>
      <c r="E30" s="70"/>
      <c r="F30" s="65"/>
      <c r="G30" s="104"/>
      <c r="H30" s="123"/>
      <c r="I30" s="70"/>
      <c r="J30" s="70"/>
      <c r="K30" s="65"/>
      <c r="L30" s="108"/>
      <c r="M30" s="109"/>
      <c r="N30" s="65"/>
      <c r="O30" s="24"/>
      <c r="P30" s="24"/>
    </row>
    <row r="31" spans="1:16" ht="16" thickBot="1" x14ac:dyDescent="0.25">
      <c r="A31" s="70"/>
      <c r="B31" s="106"/>
      <c r="C31" s="127">
        <f>SUM(C27:C30)</f>
        <v>2300</v>
      </c>
      <c r="D31" s="70"/>
      <c r="E31" s="70"/>
      <c r="F31" s="70"/>
      <c r="G31" s="110"/>
      <c r="H31" s="128">
        <f>SUM(H27:H30)</f>
        <v>100000</v>
      </c>
      <c r="I31" s="70"/>
      <c r="J31" s="70"/>
      <c r="K31" s="65"/>
      <c r="L31" s="106"/>
      <c r="M31" s="128">
        <f>SUM(M27:M30)</f>
        <v>10500</v>
      </c>
      <c r="N31" s="65"/>
      <c r="O31" s="24"/>
      <c r="P31" s="24"/>
    </row>
    <row r="32" spans="1:16" s="58" customFormat="1" ht="15" customHeight="1" thickTop="1" x14ac:dyDescent="0.2">
      <c r="A32" s="70"/>
      <c r="B32" s="70"/>
      <c r="C32" s="70"/>
      <c r="D32" s="70"/>
      <c r="E32" s="70"/>
      <c r="F32" s="70"/>
      <c r="G32" s="70"/>
      <c r="H32" s="70"/>
      <c r="I32" s="70"/>
      <c r="J32" s="70"/>
      <c r="K32" s="70"/>
      <c r="L32" s="70"/>
      <c r="M32" s="70"/>
      <c r="N32" s="70"/>
    </row>
    <row r="33" spans="1:16" s="58" customFormat="1" ht="15" customHeight="1" x14ac:dyDescent="0.2">
      <c r="A33" s="70"/>
      <c r="B33" s="70"/>
      <c r="C33" s="70"/>
      <c r="D33" s="70"/>
      <c r="E33" s="70"/>
      <c r="F33" s="70"/>
      <c r="G33" s="70"/>
      <c r="H33" s="70"/>
      <c r="I33" s="70"/>
      <c r="J33" s="70"/>
      <c r="K33" s="70"/>
      <c r="L33" s="70"/>
      <c r="M33" s="70"/>
      <c r="N33" s="70"/>
    </row>
    <row r="34" spans="1:16" s="10" customFormat="1" x14ac:dyDescent="0.2">
      <c r="A34" s="140"/>
      <c r="B34" s="229" t="s">
        <v>79</v>
      </c>
      <c r="C34" s="234"/>
      <c r="D34" s="141"/>
      <c r="E34" s="141"/>
      <c r="F34" s="140"/>
      <c r="G34" s="229" t="s">
        <v>27</v>
      </c>
      <c r="H34" s="234"/>
      <c r="I34" s="141"/>
      <c r="J34" s="141"/>
      <c r="K34" s="140"/>
      <c r="L34" s="229" t="s">
        <v>75</v>
      </c>
      <c r="M34" s="234"/>
      <c r="N34" s="140"/>
    </row>
    <row r="35" spans="1:16" ht="15" customHeight="1" x14ac:dyDescent="0.2">
      <c r="A35" s="65">
        <v>43830</v>
      </c>
      <c r="B35" s="98">
        <f>'Dec Journal Entries (Unit 4)'!D45</f>
        <v>700</v>
      </c>
      <c r="C35" s="70"/>
      <c r="D35" s="70"/>
      <c r="E35" s="70"/>
      <c r="F35" s="65">
        <v>43811</v>
      </c>
      <c r="G35" s="122">
        <f>'Dec Journal Entries (Unit 4)'!D23</f>
        <v>5200</v>
      </c>
      <c r="H35" s="129"/>
      <c r="I35" s="70"/>
      <c r="J35" s="70"/>
      <c r="K35" s="65">
        <v>43816</v>
      </c>
      <c r="L35" s="98">
        <f>'Dec Journal Entries (Unit 4)'!D30</f>
        <v>600</v>
      </c>
      <c r="M35" s="70"/>
      <c r="N35" s="70"/>
    </row>
    <row r="36" spans="1:16" ht="15" customHeight="1" x14ac:dyDescent="0.2">
      <c r="A36" s="70"/>
      <c r="B36" s="106"/>
      <c r="C36" s="70"/>
      <c r="D36" s="70"/>
      <c r="E36" s="70"/>
      <c r="F36" s="65">
        <v>43825</v>
      </c>
      <c r="G36" s="110">
        <f>'Dec Journal Entries (Unit 4)'!D39</f>
        <v>5200</v>
      </c>
      <c r="H36" s="70"/>
      <c r="I36" s="70"/>
      <c r="J36" s="70"/>
      <c r="K36" s="70"/>
      <c r="L36" s="106"/>
      <c r="M36" s="70"/>
      <c r="N36" s="70"/>
    </row>
    <row r="37" spans="1:16" x14ac:dyDescent="0.2">
      <c r="A37" s="70"/>
      <c r="B37" s="106"/>
      <c r="C37" s="109"/>
      <c r="D37" s="70"/>
      <c r="E37" s="70"/>
      <c r="F37" s="70"/>
      <c r="G37" s="116"/>
      <c r="H37" s="117"/>
      <c r="I37" s="104"/>
      <c r="J37" s="70"/>
      <c r="K37" s="70"/>
      <c r="L37" s="106"/>
      <c r="M37" s="109"/>
      <c r="N37" s="70"/>
    </row>
    <row r="38" spans="1:16" ht="16" thickBot="1" x14ac:dyDescent="0.25">
      <c r="A38" s="70"/>
      <c r="B38" s="145">
        <f>SUM(B35:B37)</f>
        <v>700</v>
      </c>
      <c r="C38" s="130"/>
      <c r="D38" s="70"/>
      <c r="E38" s="70"/>
      <c r="F38" s="70"/>
      <c r="G38" s="144">
        <f>SUM(G35:G37)</f>
        <v>10400</v>
      </c>
      <c r="H38" s="70"/>
      <c r="I38" s="70"/>
      <c r="J38" s="70"/>
      <c r="K38" s="70"/>
      <c r="L38" s="145">
        <f>SUM(L35:L37)</f>
        <v>600</v>
      </c>
      <c r="M38" s="70"/>
      <c r="N38" s="70"/>
    </row>
    <row r="39" spans="1:16" ht="16" thickTop="1" x14ac:dyDescent="0.2">
      <c r="A39" s="70"/>
      <c r="B39" s="104"/>
      <c r="C39" s="104"/>
      <c r="D39" s="104"/>
      <c r="E39" s="104"/>
      <c r="F39" s="104"/>
      <c r="G39" s="104"/>
      <c r="H39" s="104"/>
      <c r="I39" s="104"/>
      <c r="J39" s="104"/>
      <c r="K39" s="104"/>
      <c r="L39" s="104"/>
      <c r="M39" s="104"/>
      <c r="N39" s="70"/>
    </row>
    <row r="40" spans="1:16" ht="15" customHeight="1" x14ac:dyDescent="0.2">
      <c r="A40" s="70"/>
      <c r="B40" s="70"/>
      <c r="C40" s="70"/>
      <c r="D40" s="70"/>
      <c r="E40" s="70"/>
      <c r="F40" s="70"/>
      <c r="G40" s="70"/>
      <c r="H40" s="70"/>
      <c r="I40" s="70"/>
      <c r="J40" s="70"/>
      <c r="K40" s="70"/>
      <c r="L40" s="70"/>
      <c r="M40" s="70"/>
      <c r="N40" s="70"/>
    </row>
    <row r="41" spans="1:16" ht="15" customHeight="1" x14ac:dyDescent="0.2">
      <c r="A41" s="70"/>
      <c r="B41" s="70"/>
      <c r="C41" s="70"/>
      <c r="D41" s="70"/>
      <c r="E41" s="70"/>
      <c r="F41" s="70"/>
      <c r="G41" s="70"/>
      <c r="H41" s="70"/>
      <c r="I41" s="70"/>
      <c r="J41" s="70"/>
      <c r="K41" s="70"/>
      <c r="L41" s="70"/>
      <c r="M41" s="70"/>
      <c r="N41" s="70"/>
    </row>
    <row r="42" spans="1:16" s="58" customFormat="1" x14ac:dyDescent="0.2">
      <c r="A42" s="70"/>
      <c r="B42" s="70"/>
      <c r="C42" s="70"/>
      <c r="D42" s="70"/>
      <c r="E42" s="70"/>
      <c r="F42" s="65"/>
      <c r="G42" s="104"/>
      <c r="H42" s="104"/>
      <c r="I42" s="70"/>
      <c r="J42" s="70"/>
      <c r="K42" s="65"/>
      <c r="L42" s="124"/>
      <c r="M42" s="104"/>
      <c r="N42" s="65"/>
      <c r="O42" s="24"/>
      <c r="P42" s="24"/>
    </row>
    <row r="43" spans="1:16" s="58" customFormat="1" x14ac:dyDescent="0.2">
      <c r="A43" s="70"/>
      <c r="B43" s="70"/>
      <c r="C43" s="70"/>
      <c r="D43" s="70"/>
      <c r="E43" s="70"/>
      <c r="F43" s="65"/>
      <c r="G43" s="104"/>
      <c r="H43" s="104"/>
      <c r="I43" s="70"/>
      <c r="J43" s="70"/>
      <c r="K43" s="65"/>
      <c r="L43" s="124"/>
      <c r="M43" s="104"/>
      <c r="N43" s="65"/>
      <c r="O43" s="24"/>
      <c r="P43" s="24"/>
    </row>
    <row r="44" spans="1:16" s="10" customFormat="1" x14ac:dyDescent="0.2">
      <c r="A44" s="141" t="s">
        <v>22</v>
      </c>
      <c r="B44" s="229" t="s">
        <v>78</v>
      </c>
      <c r="C44" s="229"/>
      <c r="D44" s="141" t="s">
        <v>22</v>
      </c>
      <c r="E44" s="141"/>
      <c r="F44" s="141" t="s">
        <v>22</v>
      </c>
      <c r="G44" s="229" t="s">
        <v>8</v>
      </c>
      <c r="H44" s="229"/>
      <c r="I44" s="141" t="s">
        <v>22</v>
      </c>
      <c r="J44" s="141"/>
      <c r="K44" s="141" t="s">
        <v>22</v>
      </c>
      <c r="L44" s="229" t="s">
        <v>6</v>
      </c>
      <c r="M44" s="234"/>
      <c r="N44" s="141" t="s">
        <v>22</v>
      </c>
      <c r="O44" s="142"/>
      <c r="P44" s="142"/>
    </row>
    <row r="45" spans="1:16" s="58" customFormat="1" x14ac:dyDescent="0.2">
      <c r="A45" s="70"/>
      <c r="B45" s="131"/>
      <c r="C45" s="102">
        <f>'Dec Journal Entries (Unit 4)'!E43</f>
        <v>100000</v>
      </c>
      <c r="D45" s="65">
        <v>43830</v>
      </c>
      <c r="E45" s="70"/>
      <c r="F45" s="65">
        <v>43830</v>
      </c>
      <c r="G45" s="110">
        <f>'Dec Journal Entries (Unit 4)'!D42</f>
        <v>100000</v>
      </c>
      <c r="H45" s="70"/>
      <c r="I45" s="70"/>
      <c r="J45" s="70"/>
      <c r="K45" s="70"/>
      <c r="L45" s="115"/>
      <c r="M45" s="102">
        <f>'Dec Journal Entries (Unit 4)'!E8</f>
        <v>200000</v>
      </c>
      <c r="N45" s="65">
        <v>43800</v>
      </c>
      <c r="O45" s="24"/>
      <c r="P45" s="24"/>
    </row>
    <row r="46" spans="1:16" s="58" customFormat="1" x14ac:dyDescent="0.2">
      <c r="A46" s="70"/>
      <c r="B46" s="110"/>
      <c r="C46" s="102"/>
      <c r="D46" s="70"/>
      <c r="E46" s="70"/>
      <c r="F46" s="65"/>
      <c r="G46" s="110"/>
      <c r="H46" s="70"/>
      <c r="I46" s="70"/>
      <c r="J46" s="70"/>
      <c r="K46" s="70"/>
      <c r="L46" s="104"/>
      <c r="M46" s="125"/>
      <c r="N46" s="65"/>
      <c r="O46" s="24"/>
      <c r="P46" s="24"/>
    </row>
    <row r="47" spans="1:16" s="58" customFormat="1" x14ac:dyDescent="0.2">
      <c r="A47" s="70"/>
      <c r="B47" s="106"/>
      <c r="C47" s="102"/>
      <c r="D47" s="70"/>
      <c r="E47" s="70"/>
      <c r="F47" s="65"/>
      <c r="G47" s="110"/>
      <c r="H47" s="70"/>
      <c r="I47" s="70"/>
      <c r="J47" s="70"/>
      <c r="K47" s="70"/>
      <c r="L47" s="104"/>
      <c r="M47" s="123"/>
      <c r="N47" s="70"/>
      <c r="O47" s="24"/>
      <c r="P47" s="24"/>
    </row>
    <row r="48" spans="1:16" s="58" customFormat="1" x14ac:dyDescent="0.2">
      <c r="A48" s="70"/>
      <c r="B48" s="132"/>
      <c r="C48" s="133"/>
      <c r="D48" s="70"/>
      <c r="E48" s="70"/>
      <c r="F48" s="70"/>
      <c r="G48" s="110"/>
      <c r="H48" s="109"/>
      <c r="I48" s="70"/>
      <c r="J48" s="70"/>
      <c r="K48" s="70"/>
      <c r="L48" s="109"/>
      <c r="M48" s="123"/>
      <c r="N48" s="70"/>
      <c r="O48" s="24"/>
      <c r="P48" s="24"/>
    </row>
    <row r="49" spans="1:16" s="58" customFormat="1" ht="16" thickBot="1" x14ac:dyDescent="0.25">
      <c r="A49" s="70"/>
      <c r="B49" s="110"/>
      <c r="C49" s="128">
        <f>SUM(C45:C48)</f>
        <v>100000</v>
      </c>
      <c r="D49" s="70"/>
      <c r="E49" s="70"/>
      <c r="F49" s="70"/>
      <c r="G49" s="143">
        <f>SUM(G45:G48)</f>
        <v>100000</v>
      </c>
      <c r="H49" s="70"/>
      <c r="I49" s="70"/>
      <c r="J49" s="70"/>
      <c r="K49" s="70"/>
      <c r="L49" s="106"/>
      <c r="M49" s="128">
        <f>SUM(M45:M48)</f>
        <v>200000</v>
      </c>
      <c r="N49" s="70"/>
      <c r="O49" s="24"/>
      <c r="P49" s="24"/>
    </row>
    <row r="50" spans="1:16" s="58" customFormat="1" ht="16" thickTop="1" x14ac:dyDescent="0.2">
      <c r="A50" s="70"/>
      <c r="B50" s="70"/>
      <c r="C50" s="70"/>
      <c r="D50" s="70"/>
      <c r="E50" s="70"/>
      <c r="F50" s="65"/>
      <c r="G50" s="104"/>
      <c r="H50" s="104"/>
      <c r="I50" s="70"/>
      <c r="J50" s="70"/>
      <c r="K50" s="65"/>
      <c r="L50" s="124"/>
      <c r="M50" s="104"/>
      <c r="N50" s="65"/>
      <c r="O50" s="24"/>
      <c r="P50" s="24"/>
    </row>
    <row r="51" spans="1:16" s="58" customFormat="1" x14ac:dyDescent="0.2">
      <c r="F51" s="24"/>
      <c r="G51" s="60"/>
      <c r="H51" s="60"/>
      <c r="K51" s="24"/>
      <c r="L51" s="61"/>
      <c r="M51" s="60"/>
      <c r="N51" s="24"/>
      <c r="O51" s="24"/>
      <c r="P51" s="24"/>
    </row>
    <row r="52" spans="1:16" s="58" customFormat="1" x14ac:dyDescent="0.2">
      <c r="F52" s="24"/>
      <c r="G52" s="60"/>
      <c r="H52" s="60"/>
      <c r="K52" s="24"/>
      <c r="L52" s="61"/>
      <c r="M52" s="60"/>
      <c r="N52" s="24"/>
      <c r="O52" s="24"/>
      <c r="P52" s="24"/>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2"/>
  <sheetViews>
    <sheetView topLeftCell="A55" zoomScale="90" zoomScaleNormal="90" workbookViewId="0">
      <selection activeCell="K20" sqref="K20"/>
    </sheetView>
  </sheetViews>
  <sheetFormatPr baseColWidth="10" defaultColWidth="14.5" defaultRowHeight="15" customHeight="1" x14ac:dyDescent="0.2"/>
  <cols>
    <col min="1" max="1" width="8.6640625" customWidth="1"/>
    <col min="2" max="2" width="32" customWidth="1"/>
    <col min="3" max="3" width="15.33203125" customWidth="1"/>
    <col min="4" max="4" width="15" customWidth="1"/>
    <col min="5" max="5" width="14.33203125" customWidth="1"/>
    <col min="6" max="6" width="14.5" customWidth="1"/>
    <col min="7" max="7" width="14" customWidth="1"/>
    <col min="8" max="8" width="15.6640625" customWidth="1"/>
    <col min="9" max="9" width="8.6640625" customWidth="1"/>
    <col min="10" max="10" width="20" customWidth="1"/>
    <col min="11" max="11" width="12.6640625" bestFit="1" customWidth="1"/>
    <col min="12" max="23" width="8.6640625" customWidth="1"/>
  </cols>
  <sheetData>
    <row r="1" spans="1:12" ht="15" customHeight="1" x14ac:dyDescent="0.2">
      <c r="A1" s="236" t="s">
        <v>115</v>
      </c>
      <c r="B1" s="236"/>
      <c r="C1" s="236"/>
      <c r="D1" s="236"/>
      <c r="E1" s="236"/>
      <c r="F1" s="236"/>
      <c r="G1" s="236"/>
      <c r="H1" s="236"/>
      <c r="I1" s="236"/>
      <c r="J1" s="236"/>
      <c r="K1" s="236"/>
      <c r="L1" s="236"/>
    </row>
    <row r="2" spans="1:12" ht="16" x14ac:dyDescent="0.2">
      <c r="B2" s="237" t="s">
        <v>85</v>
      </c>
      <c r="C2" s="226"/>
      <c r="D2" s="226"/>
      <c r="E2" s="226"/>
      <c r="F2" s="226"/>
      <c r="G2" s="226"/>
      <c r="H2" s="227"/>
    </row>
    <row r="3" spans="1:12" ht="16" x14ac:dyDescent="0.2">
      <c r="B3" s="237" t="s">
        <v>28</v>
      </c>
      <c r="C3" s="226"/>
      <c r="D3" s="226"/>
      <c r="E3" s="226"/>
      <c r="F3" s="226"/>
      <c r="G3" s="226"/>
      <c r="H3" s="227"/>
    </row>
    <row r="4" spans="1:12" ht="16" x14ac:dyDescent="0.2">
      <c r="B4" s="237">
        <v>2015</v>
      </c>
      <c r="C4" s="226"/>
      <c r="D4" s="226"/>
      <c r="E4" s="226"/>
      <c r="F4" s="226"/>
      <c r="G4" s="226"/>
      <c r="H4" s="227"/>
    </row>
    <row r="5" spans="1:12" ht="16" x14ac:dyDescent="0.2">
      <c r="B5" s="50"/>
      <c r="C5" s="26" t="s">
        <v>29</v>
      </c>
      <c r="D5" s="26"/>
      <c r="E5" s="237" t="s">
        <v>30</v>
      </c>
      <c r="F5" s="227"/>
      <c r="G5" s="237" t="s">
        <v>31</v>
      </c>
      <c r="H5" s="227"/>
    </row>
    <row r="6" spans="1:12" ht="16" x14ac:dyDescent="0.2">
      <c r="B6" s="27" t="s">
        <v>32</v>
      </c>
      <c r="C6" s="28" t="s">
        <v>16</v>
      </c>
      <c r="D6" s="28" t="s">
        <v>17</v>
      </c>
      <c r="E6" s="28" t="s">
        <v>16</v>
      </c>
      <c r="F6" s="28" t="s">
        <v>17</v>
      </c>
      <c r="G6" s="28" t="s">
        <v>16</v>
      </c>
      <c r="H6" s="28" t="s">
        <v>17</v>
      </c>
    </row>
    <row r="7" spans="1:12" ht="16" x14ac:dyDescent="0.2">
      <c r="B7" s="9" t="s">
        <v>4</v>
      </c>
      <c r="C7" s="8">
        <f>'T-Accounts - autofill (Unit 4)'!B15</f>
        <v>75200</v>
      </c>
      <c r="D7" s="8"/>
      <c r="E7" s="8"/>
      <c r="F7" s="8"/>
      <c r="G7" s="8">
        <f>+C7+E7-F7</f>
        <v>75200</v>
      </c>
      <c r="H7" s="8"/>
    </row>
    <row r="8" spans="1:12" ht="16" x14ac:dyDescent="0.2">
      <c r="B8" s="9" t="s">
        <v>9</v>
      </c>
      <c r="C8" s="8">
        <f>'T-Accounts - autofill (Unit 4)'!L9</f>
        <v>12000</v>
      </c>
      <c r="D8" s="8"/>
      <c r="E8" s="8"/>
      <c r="F8" s="8">
        <f>'Adjusting Entries (Unit 4)'!E9</f>
        <v>12000</v>
      </c>
      <c r="G8" s="8">
        <f>C8-F8</f>
        <v>0</v>
      </c>
      <c r="H8" s="8"/>
      <c r="K8" s="73"/>
      <c r="L8" s="74"/>
    </row>
    <row r="9" spans="1:12" ht="16" x14ac:dyDescent="0.2">
      <c r="B9" s="9" t="s">
        <v>73</v>
      </c>
      <c r="C9" s="8">
        <f>'T-Accounts - autofill (Unit 4)'!G19</f>
        <v>240000</v>
      </c>
      <c r="D9" s="8"/>
      <c r="E9" s="8"/>
      <c r="F9" s="8"/>
      <c r="G9" s="8">
        <f t="shared" ref="G9:G28" si="0">+C9+E9-F9</f>
        <v>240000</v>
      </c>
      <c r="H9" s="8"/>
      <c r="J9" s="22"/>
      <c r="K9" s="73"/>
      <c r="L9" s="74"/>
    </row>
    <row r="10" spans="1:12" ht="16" x14ac:dyDescent="0.2">
      <c r="B10" s="9" t="s">
        <v>33</v>
      </c>
      <c r="C10" s="8"/>
      <c r="D10" s="8"/>
      <c r="E10" s="8"/>
      <c r="F10" s="8">
        <f>'Adjusting Entries (Unit 4)'!E15</f>
        <v>2500</v>
      </c>
      <c r="G10" s="8"/>
      <c r="H10" s="8">
        <f>F10</f>
        <v>2500</v>
      </c>
      <c r="K10" s="73"/>
      <c r="L10" s="74"/>
    </row>
    <row r="11" spans="1:12" ht="16" x14ac:dyDescent="0.2">
      <c r="B11" s="29" t="s">
        <v>10</v>
      </c>
      <c r="C11" s="8">
        <f>'T-Accounts - autofill (Unit 4)'!L22</f>
        <v>1000</v>
      </c>
      <c r="D11" s="8"/>
      <c r="E11" s="8"/>
      <c r="F11" s="8">
        <f>'Adjusting Entries (Unit 4)'!E18</f>
        <v>400</v>
      </c>
      <c r="G11" s="8">
        <f t="shared" si="0"/>
        <v>600</v>
      </c>
      <c r="H11" s="8"/>
      <c r="K11" s="73"/>
      <c r="L11" s="74"/>
    </row>
    <row r="12" spans="1:12" ht="16" x14ac:dyDescent="0.2">
      <c r="B12" s="9" t="s">
        <v>11</v>
      </c>
      <c r="C12" s="8">
        <f>'T-Accounts - autofill (Unit 4)'!G10</f>
        <v>10900</v>
      </c>
      <c r="D12" s="8"/>
      <c r="E12" s="8"/>
      <c r="F12" s="8"/>
      <c r="G12" s="8">
        <f t="shared" si="0"/>
        <v>10900</v>
      </c>
      <c r="H12" s="8"/>
      <c r="K12" s="73"/>
      <c r="L12" s="74"/>
    </row>
    <row r="13" spans="1:12" ht="16" x14ac:dyDescent="0.2">
      <c r="B13" s="9" t="s">
        <v>5</v>
      </c>
      <c r="C13" s="8"/>
      <c r="D13" s="8">
        <f>'T-Accounts - autofill (Unit 4)'!H31</f>
        <v>100000</v>
      </c>
      <c r="E13" s="8"/>
      <c r="F13" s="8"/>
      <c r="G13" s="8"/>
      <c r="H13" s="8">
        <f>D13</f>
        <v>100000</v>
      </c>
      <c r="K13" s="73"/>
      <c r="L13" s="74"/>
    </row>
    <row r="14" spans="1:12" s="58" customFormat="1" ht="16" x14ac:dyDescent="0.2">
      <c r="B14" s="9" t="s">
        <v>82</v>
      </c>
      <c r="C14" s="8"/>
      <c r="D14" s="8"/>
      <c r="E14" s="8"/>
      <c r="F14" s="8">
        <f>'Adjusting Entries (Unit 4)'!E27</f>
        <v>1400</v>
      </c>
      <c r="G14" s="8"/>
      <c r="H14" s="8">
        <f>F14</f>
        <v>1400</v>
      </c>
      <c r="K14" s="73"/>
      <c r="L14" s="75"/>
    </row>
    <row r="15" spans="1:12" ht="16" x14ac:dyDescent="0.2">
      <c r="B15" s="9" t="s">
        <v>80</v>
      </c>
      <c r="C15" s="8"/>
      <c r="D15" s="8">
        <f>'T-Accounts - autofill (Unit 4)'!C45</f>
        <v>100000</v>
      </c>
      <c r="E15" s="8"/>
      <c r="F15" s="8"/>
      <c r="G15" s="8"/>
      <c r="H15" s="8">
        <f>D15</f>
        <v>100000</v>
      </c>
      <c r="L15" s="25"/>
    </row>
    <row r="16" spans="1:12" s="58" customFormat="1" ht="16" x14ac:dyDescent="0.2">
      <c r="B16" s="9" t="s">
        <v>34</v>
      </c>
      <c r="C16" s="8"/>
      <c r="D16" s="8"/>
      <c r="E16" s="8"/>
      <c r="F16" s="8">
        <f>'Adjusting Entries (Unit 4)'!E12</f>
        <v>500</v>
      </c>
      <c r="G16" s="8"/>
      <c r="H16" s="8">
        <f>F16</f>
        <v>500</v>
      </c>
      <c r="L16" s="25"/>
    </row>
    <row r="17" spans="2:12" ht="16" x14ac:dyDescent="0.2">
      <c r="B17" s="9" t="s">
        <v>7</v>
      </c>
      <c r="C17" s="8"/>
      <c r="D17" s="8">
        <f>'T-Accounts - autofill (Unit 4)'!C31</f>
        <v>2300</v>
      </c>
      <c r="E17" s="8"/>
      <c r="F17" s="8"/>
      <c r="G17" s="8"/>
      <c r="H17" s="8">
        <f>D17</f>
        <v>2300</v>
      </c>
      <c r="L17" s="25"/>
    </row>
    <row r="18" spans="2:12" ht="16" x14ac:dyDescent="0.2">
      <c r="B18" s="152" t="s">
        <v>114</v>
      </c>
      <c r="C18" s="8"/>
      <c r="D18" s="8">
        <f>'T-Accounts - autofill (Unit 4)'!M31</f>
        <v>10500</v>
      </c>
      <c r="E18" s="8">
        <f>'Adjusting Entries (Unit 4)'!D20+'Adjusting Entries (Unit 4)'!D23</f>
        <v>5200</v>
      </c>
      <c r="F18" s="8"/>
      <c r="G18" s="8"/>
      <c r="H18" s="8">
        <f>D18-E18</f>
        <v>5300</v>
      </c>
    </row>
    <row r="19" spans="2:12" ht="16" x14ac:dyDescent="0.2">
      <c r="B19" s="9" t="s">
        <v>6</v>
      </c>
      <c r="C19" s="8"/>
      <c r="D19" s="8">
        <f>'T-Accounts - autofill (Unit 4)'!M49</f>
        <v>200000</v>
      </c>
      <c r="E19" s="8"/>
      <c r="F19" s="8"/>
      <c r="G19" s="8"/>
      <c r="H19" s="8">
        <f>D19</f>
        <v>200000</v>
      </c>
    </row>
    <row r="20" spans="2:12" ht="16" x14ac:dyDescent="0.2">
      <c r="B20" s="9" t="s">
        <v>8</v>
      </c>
      <c r="C20" s="8">
        <f>'T-Accounts - autofill (Unit 4)'!G49</f>
        <v>100000</v>
      </c>
      <c r="D20" s="8"/>
      <c r="E20" s="8"/>
      <c r="F20" s="8"/>
      <c r="G20" s="8">
        <f t="shared" si="0"/>
        <v>100000</v>
      </c>
      <c r="H20" s="8"/>
    </row>
    <row r="21" spans="2:12" ht="16" x14ac:dyDescent="0.2">
      <c r="B21" s="9" t="s">
        <v>77</v>
      </c>
      <c r="C21" s="8"/>
      <c r="D21" s="8">
        <f>'T-Accounts - autofill (Unit 4)'!C22</f>
        <v>38000</v>
      </c>
      <c r="E21" s="8"/>
      <c r="F21" s="8">
        <f>'Adjusting Entries (Unit 4)'!E21+'Adjusting Entries (Unit 4)'!E24</f>
        <v>5200</v>
      </c>
      <c r="G21" s="8"/>
      <c r="H21" s="8">
        <f>D21+F21</f>
        <v>43200</v>
      </c>
    </row>
    <row r="22" spans="2:12" ht="16" x14ac:dyDescent="0.2">
      <c r="B22" s="9" t="s">
        <v>19</v>
      </c>
      <c r="C22" s="8"/>
      <c r="D22" s="8"/>
      <c r="E22" s="8">
        <f>'Adjusting Entries (Unit 4)'!D8</f>
        <v>12000</v>
      </c>
      <c r="F22" s="8"/>
      <c r="G22" s="8">
        <f t="shared" si="0"/>
        <v>12000</v>
      </c>
      <c r="H22" s="8"/>
    </row>
    <row r="23" spans="2:12" ht="16" x14ac:dyDescent="0.2">
      <c r="B23" s="9" t="s">
        <v>20</v>
      </c>
      <c r="C23" s="8"/>
      <c r="D23" s="8"/>
      <c r="E23" s="8">
        <f>'Adjusting Entries (Unit 4)'!D11</f>
        <v>500</v>
      </c>
      <c r="F23" s="8"/>
      <c r="G23" s="8">
        <f t="shared" si="0"/>
        <v>500</v>
      </c>
      <c r="H23" s="8"/>
    </row>
    <row r="24" spans="2:12" ht="16" x14ac:dyDescent="0.2">
      <c r="B24" s="9" t="s">
        <v>76</v>
      </c>
      <c r="C24" s="8">
        <f>'T-Accounts - autofill (Unit 4)'!B38</f>
        <v>700</v>
      </c>
      <c r="D24" s="8"/>
      <c r="E24" s="8"/>
      <c r="F24" s="8"/>
      <c r="G24" s="8">
        <f t="shared" si="0"/>
        <v>700</v>
      </c>
      <c r="H24" s="8"/>
    </row>
    <row r="25" spans="2:12" ht="16" x14ac:dyDescent="0.2">
      <c r="B25" s="9" t="s">
        <v>21</v>
      </c>
      <c r="C25" s="8"/>
      <c r="D25" s="8"/>
      <c r="E25" s="8">
        <f>'Adjusting Entries (Unit 4)'!D14</f>
        <v>2500</v>
      </c>
      <c r="F25" s="8"/>
      <c r="G25" s="8">
        <f t="shared" si="0"/>
        <v>2500</v>
      </c>
      <c r="H25" s="8"/>
    </row>
    <row r="26" spans="2:12" ht="16" x14ac:dyDescent="0.2">
      <c r="B26" s="29" t="s">
        <v>35</v>
      </c>
      <c r="C26" s="8"/>
      <c r="D26" s="8"/>
      <c r="E26" s="8">
        <f>'Adjusting Entries (Unit 4)'!D17</f>
        <v>400</v>
      </c>
      <c r="F26" s="8"/>
      <c r="G26" s="8">
        <f t="shared" si="0"/>
        <v>400</v>
      </c>
      <c r="H26" s="8"/>
    </row>
    <row r="27" spans="2:12" ht="16" x14ac:dyDescent="0.2">
      <c r="B27" s="9" t="s">
        <v>75</v>
      </c>
      <c r="C27" s="8">
        <f>'T-Accounts - autofill (Unit 4)'!L38</f>
        <v>600</v>
      </c>
      <c r="D27" s="8"/>
      <c r="E27" s="8"/>
      <c r="F27" s="8"/>
      <c r="G27" s="8">
        <f t="shared" si="0"/>
        <v>600</v>
      </c>
      <c r="H27" s="8"/>
    </row>
    <row r="28" spans="2:12" ht="16" x14ac:dyDescent="0.2">
      <c r="B28" s="9" t="s">
        <v>74</v>
      </c>
      <c r="C28" s="8">
        <f>'T-Accounts - autofill (Unit 4)'!G38</f>
        <v>10400</v>
      </c>
      <c r="D28" s="8"/>
      <c r="E28" s="8">
        <f>'Adjusting Entries (Unit 4)'!D26</f>
        <v>1400</v>
      </c>
      <c r="F28" s="8"/>
      <c r="G28" s="8">
        <f t="shared" si="0"/>
        <v>11800</v>
      </c>
      <c r="H28" s="8"/>
    </row>
    <row r="29" spans="2:12" ht="16" x14ac:dyDescent="0.2">
      <c r="B29" s="9"/>
      <c r="C29" s="8"/>
      <c r="D29" s="8"/>
      <c r="E29" s="8"/>
      <c r="F29" s="8"/>
      <c r="G29" s="8"/>
      <c r="H29" s="8"/>
    </row>
    <row r="30" spans="2:12" ht="16" x14ac:dyDescent="0.2">
      <c r="B30" s="9" t="s">
        <v>96</v>
      </c>
      <c r="C30" s="8">
        <f>SUM(C7:C29)</f>
        <v>450800</v>
      </c>
      <c r="D30" s="8">
        <f>SUM(D7:D29)</f>
        <v>450800</v>
      </c>
      <c r="E30" s="8">
        <f>SUM(E7:E29)</f>
        <v>22000</v>
      </c>
      <c r="F30" s="8">
        <f>SUM(F7:F29)</f>
        <v>22000</v>
      </c>
      <c r="G30" s="8">
        <f>SUM(G7:G28)</f>
        <v>455200</v>
      </c>
      <c r="H30" s="8">
        <f>SUM(H7:H28)</f>
        <v>455200</v>
      </c>
    </row>
    <row r="31" spans="2:12" x14ac:dyDescent="0.2">
      <c r="D31" s="22"/>
      <c r="H31" s="22"/>
    </row>
    <row r="32" spans="2:12" ht="15" customHeight="1" x14ac:dyDescent="0.2">
      <c r="D32" s="22">
        <f>C30-D30</f>
        <v>0</v>
      </c>
      <c r="H32" s="22">
        <f>G30-H30</f>
        <v>0</v>
      </c>
    </row>
  </sheetData>
  <sortState xmlns:xlrd2="http://schemas.microsoft.com/office/spreadsheetml/2017/richdata2"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48"/>
  <sheetViews>
    <sheetView tabSelected="1" zoomScale="90" zoomScaleNormal="90" workbookViewId="0">
      <selection activeCell="E11" sqref="E11"/>
    </sheetView>
  </sheetViews>
  <sheetFormatPr baseColWidth="10" defaultColWidth="14.5" defaultRowHeight="15" customHeight="1" x14ac:dyDescent="0.2"/>
  <cols>
    <col min="1" max="1" width="14.5" style="174"/>
    <col min="2" max="2" width="8.6640625" customWidth="1"/>
    <col min="3" max="3" width="47.83203125" customWidth="1"/>
    <col min="4" max="5" width="12.83203125" customWidth="1"/>
    <col min="6" max="9" width="8.6640625" customWidth="1"/>
    <col min="10" max="10" width="10" bestFit="1" customWidth="1"/>
    <col min="11" max="21" width="8.6640625" customWidth="1"/>
  </cols>
  <sheetData>
    <row r="1" spans="1:10" s="58" customFormat="1" ht="15" customHeight="1" x14ac:dyDescent="0.2">
      <c r="A1" s="174"/>
      <c r="B1" s="236"/>
      <c r="C1" s="236"/>
      <c r="D1" s="236"/>
      <c r="E1" s="236"/>
      <c r="F1" s="236"/>
      <c r="G1" s="236"/>
    </row>
    <row r="2" spans="1:10" s="58" customFormat="1" ht="15" customHeight="1" x14ac:dyDescent="0.2">
      <c r="A2" s="174"/>
    </row>
    <row r="3" spans="1:10" ht="15.75" customHeight="1" x14ac:dyDescent="0.2">
      <c r="B3" s="247" t="s">
        <v>85</v>
      </c>
      <c r="C3" s="226"/>
      <c r="D3" s="226"/>
      <c r="E3" s="227"/>
    </row>
    <row r="4" spans="1:10" ht="15.75" customHeight="1" x14ac:dyDescent="0.2">
      <c r="B4" s="247" t="s">
        <v>36</v>
      </c>
      <c r="C4" s="226"/>
      <c r="D4" s="226"/>
      <c r="E4" s="227"/>
    </row>
    <row r="5" spans="1:10" x14ac:dyDescent="0.2">
      <c r="B5" s="247">
        <v>2015</v>
      </c>
      <c r="C5" s="226"/>
      <c r="D5" s="226"/>
      <c r="E5" s="227"/>
      <c r="J5" s="63"/>
    </row>
    <row r="6" spans="1:10" ht="16" x14ac:dyDescent="0.2">
      <c r="B6" s="2"/>
      <c r="C6" s="3"/>
      <c r="D6" s="3"/>
      <c r="E6" s="3"/>
      <c r="J6" s="63"/>
    </row>
    <row r="7" spans="1:10" ht="18" thickBot="1" x14ac:dyDescent="0.25">
      <c r="B7" s="4" t="s">
        <v>14</v>
      </c>
      <c r="C7" s="5" t="s">
        <v>15</v>
      </c>
      <c r="D7" s="5" t="s">
        <v>16</v>
      </c>
      <c r="E7" s="5" t="s">
        <v>17</v>
      </c>
      <c r="J7" s="63"/>
    </row>
    <row r="8" spans="1:10" ht="17" thickTop="1" x14ac:dyDescent="0.2">
      <c r="B8" s="6">
        <v>43830</v>
      </c>
      <c r="C8" s="9" t="s">
        <v>225</v>
      </c>
      <c r="D8" s="180">
        <v>12000</v>
      </c>
      <c r="E8" s="9"/>
      <c r="J8" s="63"/>
    </row>
    <row r="9" spans="1:10" ht="16" x14ac:dyDescent="0.2">
      <c r="B9" s="6"/>
      <c r="C9" s="9" t="s">
        <v>226</v>
      </c>
      <c r="D9" s="8"/>
      <c r="E9" s="181">
        <v>12000</v>
      </c>
      <c r="J9" s="63"/>
    </row>
    <row r="10" spans="1:10" ht="16" x14ac:dyDescent="0.2">
      <c r="B10" s="9"/>
      <c r="C10" s="26" t="s">
        <v>227</v>
      </c>
      <c r="D10" s="8"/>
      <c r="E10" s="8"/>
      <c r="J10" s="63"/>
    </row>
    <row r="11" spans="1:10" ht="16" x14ac:dyDescent="0.2">
      <c r="B11" s="6">
        <v>43830</v>
      </c>
      <c r="C11" s="9" t="s">
        <v>228</v>
      </c>
      <c r="D11" s="186">
        <v>500</v>
      </c>
      <c r="E11" s="187"/>
      <c r="J11" s="63"/>
    </row>
    <row r="12" spans="1:10" ht="16" x14ac:dyDescent="0.2">
      <c r="B12" s="9"/>
      <c r="C12" s="9" t="s">
        <v>231</v>
      </c>
      <c r="D12" s="187"/>
      <c r="E12" s="186">
        <v>500</v>
      </c>
    </row>
    <row r="13" spans="1:10" ht="16" x14ac:dyDescent="0.2">
      <c r="B13" s="9"/>
      <c r="C13" s="26" t="s">
        <v>229</v>
      </c>
      <c r="D13" s="8"/>
      <c r="E13" s="8"/>
    </row>
    <row r="14" spans="1:10" s="58" customFormat="1" ht="16" x14ac:dyDescent="0.2">
      <c r="A14" s="174"/>
      <c r="B14" s="6">
        <v>43830</v>
      </c>
      <c r="C14" s="9" t="s">
        <v>230</v>
      </c>
      <c r="D14" s="181">
        <v>2500</v>
      </c>
      <c r="E14" s="8"/>
    </row>
    <row r="15" spans="1:10" s="58" customFormat="1" ht="16" x14ac:dyDescent="0.2">
      <c r="A15" s="174"/>
      <c r="B15" s="9"/>
      <c r="C15" s="9" t="s">
        <v>12</v>
      </c>
      <c r="D15" s="8"/>
      <c r="E15" s="181">
        <v>2500</v>
      </c>
    </row>
    <row r="16" spans="1:10" s="58" customFormat="1" ht="16" x14ac:dyDescent="0.2">
      <c r="A16" s="174"/>
      <c r="B16" s="9"/>
      <c r="C16" s="26" t="s">
        <v>232</v>
      </c>
      <c r="D16" s="8"/>
      <c r="E16" s="8"/>
    </row>
    <row r="17" spans="1:23" s="58" customFormat="1" ht="16" x14ac:dyDescent="0.2">
      <c r="A17" s="174"/>
      <c r="B17" s="6">
        <v>43830</v>
      </c>
      <c r="C17" s="29" t="s">
        <v>233</v>
      </c>
      <c r="D17" s="181">
        <v>400</v>
      </c>
      <c r="E17" s="8"/>
    </row>
    <row r="18" spans="1:23" s="58" customFormat="1" ht="16" x14ac:dyDescent="0.2">
      <c r="A18" s="174"/>
      <c r="B18" s="9"/>
      <c r="C18" s="29" t="s">
        <v>234</v>
      </c>
      <c r="D18" s="8"/>
      <c r="E18" s="181">
        <v>400</v>
      </c>
      <c r="I18" s="58" t="s">
        <v>64</v>
      </c>
      <c r="P18" s="52" t="s">
        <v>10</v>
      </c>
      <c r="Q18" s="174"/>
      <c r="R18" s="174"/>
      <c r="S18" s="174"/>
      <c r="T18" s="174"/>
      <c r="U18" s="174"/>
      <c r="V18" s="174"/>
      <c r="W18" s="174"/>
    </row>
    <row r="19" spans="1:23" s="58" customFormat="1" ht="16" x14ac:dyDescent="0.2">
      <c r="A19" s="174"/>
      <c r="B19" s="9"/>
      <c r="C19" s="26" t="s">
        <v>235</v>
      </c>
      <c r="D19" s="8"/>
      <c r="E19" s="8"/>
      <c r="J19" s="183">
        <v>100000</v>
      </c>
      <c r="K19" s="58" t="s">
        <v>65</v>
      </c>
      <c r="P19" s="174"/>
      <c r="Q19" s="48">
        <v>1000</v>
      </c>
      <c r="R19" s="52" t="s">
        <v>109</v>
      </c>
      <c r="S19" s="174"/>
      <c r="T19" s="174"/>
      <c r="U19" s="174"/>
      <c r="V19" s="174"/>
      <c r="W19" s="174"/>
    </row>
    <row r="20" spans="1:23" ht="16" x14ac:dyDescent="0.2">
      <c r="B20" s="6">
        <v>43830</v>
      </c>
      <c r="C20" s="152" t="s">
        <v>114</v>
      </c>
      <c r="D20" s="181">
        <v>1500</v>
      </c>
      <c r="E20" s="8"/>
      <c r="I20" s="58"/>
      <c r="J20" s="184">
        <v>0.06</v>
      </c>
      <c r="K20" s="58" t="s">
        <v>66</v>
      </c>
      <c r="L20" s="58"/>
      <c r="M20" s="58"/>
      <c r="N20" s="58"/>
      <c r="O20" s="58"/>
      <c r="P20" s="174"/>
      <c r="Q20" s="49">
        <v>600</v>
      </c>
      <c r="R20" s="174" t="s">
        <v>69</v>
      </c>
      <c r="S20" s="174"/>
      <c r="T20" s="174"/>
      <c r="U20" s="174"/>
      <c r="V20" s="174"/>
      <c r="W20" s="174"/>
    </row>
    <row r="21" spans="1:23" ht="16" x14ac:dyDescent="0.2">
      <c r="B21" s="9"/>
      <c r="C21" s="9" t="s">
        <v>236</v>
      </c>
      <c r="D21" s="8"/>
      <c r="E21" s="181">
        <v>1500</v>
      </c>
      <c r="I21" s="58"/>
      <c r="J21" s="48">
        <f>J19*J20</f>
        <v>6000</v>
      </c>
      <c r="K21" s="58" t="s">
        <v>67</v>
      </c>
      <c r="L21" s="58"/>
      <c r="M21" s="58"/>
      <c r="N21" s="58"/>
      <c r="O21" s="58"/>
      <c r="P21" s="174"/>
      <c r="Q21" s="48">
        <f>Q19-Q20</f>
        <v>400</v>
      </c>
      <c r="R21" s="174" t="s">
        <v>70</v>
      </c>
      <c r="S21" s="174"/>
      <c r="T21" s="174"/>
      <c r="U21" s="174"/>
      <c r="V21" s="174"/>
      <c r="W21" s="174"/>
    </row>
    <row r="22" spans="1:23" ht="16" x14ac:dyDescent="0.2">
      <c r="B22" s="9"/>
      <c r="C22" s="26" t="s">
        <v>237</v>
      </c>
      <c r="D22" s="8"/>
      <c r="E22" s="8"/>
      <c r="I22" s="58"/>
      <c r="J22" s="58"/>
      <c r="K22" s="58"/>
      <c r="L22" s="58"/>
      <c r="M22" s="58"/>
      <c r="N22" s="58"/>
      <c r="O22" s="58"/>
      <c r="P22" s="174"/>
      <c r="Q22" s="174"/>
      <c r="R22" s="174"/>
      <c r="S22" s="174"/>
      <c r="T22" s="174"/>
      <c r="U22" s="174"/>
      <c r="V22" s="174"/>
      <c r="W22" s="174"/>
    </row>
    <row r="23" spans="1:23" ht="16" x14ac:dyDescent="0.2">
      <c r="B23" s="6">
        <v>43830</v>
      </c>
      <c r="C23" s="185" t="s">
        <v>238</v>
      </c>
      <c r="D23" s="181">
        <v>3700</v>
      </c>
      <c r="E23" s="8"/>
      <c r="I23" s="58"/>
      <c r="J23" s="48">
        <f>6000/12</f>
        <v>500</v>
      </c>
      <c r="K23" s="52" t="s">
        <v>81</v>
      </c>
      <c r="L23" s="58"/>
      <c r="M23" s="58"/>
      <c r="N23" s="58"/>
      <c r="O23" s="58"/>
      <c r="P23" s="52" t="s">
        <v>103</v>
      </c>
      <c r="Q23" s="174"/>
      <c r="R23" s="174"/>
      <c r="S23" s="174"/>
      <c r="T23" s="174"/>
      <c r="U23" s="174"/>
      <c r="V23" s="174"/>
      <c r="W23" s="174"/>
    </row>
    <row r="24" spans="1:23" ht="16" x14ac:dyDescent="0.2">
      <c r="B24" s="9"/>
      <c r="C24" s="9" t="s">
        <v>239</v>
      </c>
      <c r="D24" s="8"/>
      <c r="E24" s="181">
        <v>3700</v>
      </c>
      <c r="I24" s="58"/>
      <c r="J24" s="48">
        <f>500*1</f>
        <v>500</v>
      </c>
      <c r="K24" s="58" t="s">
        <v>68</v>
      </c>
      <c r="L24" s="58"/>
      <c r="M24" s="58"/>
      <c r="N24" s="58"/>
      <c r="O24" s="58"/>
      <c r="P24" s="174"/>
      <c r="Q24" s="48">
        <v>2500</v>
      </c>
      <c r="R24" s="52" t="s">
        <v>110</v>
      </c>
      <c r="S24" s="174"/>
      <c r="T24" s="174"/>
      <c r="U24" s="174"/>
      <c r="V24" s="174"/>
      <c r="W24" s="174"/>
    </row>
    <row r="25" spans="1:23" ht="16" x14ac:dyDescent="0.2">
      <c r="B25" s="9"/>
      <c r="C25" s="26" t="s">
        <v>240</v>
      </c>
      <c r="D25" s="8"/>
      <c r="E25" s="8"/>
      <c r="I25" s="58"/>
      <c r="J25" s="58"/>
      <c r="K25" s="58"/>
      <c r="L25" s="58"/>
      <c r="M25" s="58"/>
      <c r="N25" s="58"/>
      <c r="O25" s="58"/>
      <c r="P25" s="174"/>
      <c r="Q25" s="48">
        <v>10</v>
      </c>
      <c r="R25" s="52" t="s">
        <v>104</v>
      </c>
      <c r="S25" s="174"/>
      <c r="T25" s="174"/>
      <c r="U25" s="174"/>
      <c r="V25" s="174"/>
      <c r="W25" s="174"/>
    </row>
    <row r="26" spans="1:23" ht="16" x14ac:dyDescent="0.2">
      <c r="B26" s="6">
        <v>43830</v>
      </c>
      <c r="C26" s="29" t="s">
        <v>74</v>
      </c>
      <c r="D26" s="181">
        <v>1400</v>
      </c>
      <c r="E26" s="8"/>
      <c r="I26" s="52" t="s">
        <v>97</v>
      </c>
      <c r="J26" s="58"/>
      <c r="K26" s="58"/>
      <c r="L26" s="58"/>
      <c r="M26" s="58"/>
      <c r="N26" s="58"/>
      <c r="O26" s="58"/>
      <c r="P26" s="174"/>
      <c r="Q26" s="48">
        <f>Q24/Q25</f>
        <v>250</v>
      </c>
      <c r="R26" s="52" t="s">
        <v>105</v>
      </c>
      <c r="S26" s="174"/>
      <c r="T26" s="174"/>
      <c r="U26" s="174"/>
      <c r="V26" s="174"/>
      <c r="W26" s="174"/>
    </row>
    <row r="27" spans="1:23" ht="16" x14ac:dyDescent="0.2">
      <c r="B27" s="9"/>
      <c r="C27" s="29" t="s">
        <v>241</v>
      </c>
      <c r="D27" s="8"/>
      <c r="E27" s="181">
        <v>1400</v>
      </c>
      <c r="I27" s="58"/>
      <c r="J27" s="182">
        <v>240000</v>
      </c>
      <c r="K27" s="52" t="s">
        <v>98</v>
      </c>
      <c r="L27" s="58"/>
      <c r="M27" s="58"/>
      <c r="N27" s="58"/>
      <c r="O27" s="58"/>
      <c r="P27" s="174"/>
      <c r="Q27" s="48">
        <v>6</v>
      </c>
      <c r="R27" s="52" t="s">
        <v>106</v>
      </c>
      <c r="S27" s="174"/>
      <c r="T27" s="174"/>
      <c r="U27" s="174"/>
      <c r="V27" s="174"/>
      <c r="W27" s="174"/>
    </row>
    <row r="28" spans="1:23" ht="16" x14ac:dyDescent="0.2">
      <c r="B28" s="9"/>
      <c r="C28" s="26" t="s">
        <v>242</v>
      </c>
      <c r="D28" s="8"/>
      <c r="E28" s="8"/>
      <c r="I28" s="58"/>
      <c r="J28" s="48">
        <f>8*12</f>
        <v>96</v>
      </c>
      <c r="K28" s="52" t="s">
        <v>99</v>
      </c>
      <c r="L28" s="58"/>
      <c r="M28" s="58"/>
      <c r="N28" s="58"/>
      <c r="O28" s="58"/>
      <c r="P28" s="174"/>
      <c r="Q28" s="48">
        <f>Q26*Q27</f>
        <v>1500</v>
      </c>
      <c r="R28" s="52" t="s">
        <v>107</v>
      </c>
      <c r="S28" s="174"/>
      <c r="T28" s="174"/>
      <c r="U28" s="174"/>
      <c r="V28" s="174"/>
      <c r="W28" s="174"/>
    </row>
    <row r="29" spans="1:23" ht="16" x14ac:dyDescent="0.2">
      <c r="B29" s="9"/>
      <c r="C29" s="9"/>
      <c r="D29" s="21">
        <f>SUM(D8:D28)</f>
        <v>22000</v>
      </c>
      <c r="E29" s="21">
        <f>SUM(E8:E28)</f>
        <v>22000</v>
      </c>
      <c r="I29" s="58"/>
      <c r="J29" s="48">
        <f>J27/J28</f>
        <v>2500</v>
      </c>
      <c r="K29" s="52" t="s">
        <v>100</v>
      </c>
      <c r="L29" s="58"/>
      <c r="M29" s="58"/>
      <c r="N29" s="58"/>
      <c r="O29" s="58"/>
      <c r="P29" s="58"/>
      <c r="Q29" s="58"/>
    </row>
    <row r="30" spans="1:23" x14ac:dyDescent="0.2">
      <c r="I30" s="58"/>
      <c r="J30" s="48">
        <v>1</v>
      </c>
      <c r="K30" s="52" t="s">
        <v>101</v>
      </c>
      <c r="L30" s="58"/>
      <c r="M30" s="58"/>
      <c r="N30" s="58"/>
      <c r="O30" s="58"/>
      <c r="P30" s="58"/>
      <c r="Q30" s="58"/>
    </row>
    <row r="31" spans="1:23" ht="16" thickBot="1" x14ac:dyDescent="0.25">
      <c r="I31" s="58"/>
      <c r="J31" s="48">
        <f>J29/J30</f>
        <v>2500</v>
      </c>
      <c r="K31" s="52" t="s">
        <v>102</v>
      </c>
      <c r="L31" s="58"/>
      <c r="M31" s="58"/>
      <c r="N31" s="58"/>
      <c r="O31" s="58"/>
      <c r="P31" s="58"/>
      <c r="Q31" s="58"/>
    </row>
    <row r="32" spans="1:23" x14ac:dyDescent="0.2">
      <c r="B32" s="248" t="s">
        <v>118</v>
      </c>
      <c r="C32" s="249"/>
      <c r="D32" s="249"/>
      <c r="E32" s="250"/>
      <c r="I32" s="58"/>
      <c r="J32" s="58"/>
      <c r="K32" s="58"/>
      <c r="L32" s="58"/>
      <c r="M32" s="58"/>
      <c r="N32" s="58"/>
      <c r="O32" s="58"/>
      <c r="P32" s="58"/>
      <c r="Q32" s="58"/>
    </row>
    <row r="33" spans="2:17" x14ac:dyDescent="0.2">
      <c r="B33" s="251"/>
      <c r="C33" s="252"/>
      <c r="D33" s="252"/>
      <c r="E33" s="253"/>
      <c r="I33" s="58"/>
      <c r="J33" s="58"/>
      <c r="K33" s="58"/>
      <c r="L33" s="58"/>
      <c r="M33" s="58"/>
      <c r="N33" s="58"/>
      <c r="O33" s="58"/>
      <c r="P33" s="58"/>
      <c r="Q33" s="58"/>
    </row>
    <row r="34" spans="2:17" ht="16" thickBot="1" x14ac:dyDescent="0.25">
      <c r="B34" s="254"/>
      <c r="C34" s="255"/>
      <c r="D34" s="255"/>
      <c r="E34" s="256"/>
      <c r="I34" s="52"/>
      <c r="J34" s="58"/>
      <c r="K34" s="58"/>
      <c r="L34" s="58"/>
      <c r="M34" s="58"/>
      <c r="N34" s="58"/>
      <c r="O34" s="58"/>
      <c r="P34" s="58"/>
      <c r="Q34" s="58"/>
    </row>
    <row r="35" spans="2:17" ht="16" thickBot="1" x14ac:dyDescent="0.25">
      <c r="I35" s="58"/>
    </row>
    <row r="36" spans="2:17" s="174" customFormat="1" ht="15" customHeight="1" x14ac:dyDescent="0.2">
      <c r="B36" s="238" t="s">
        <v>246</v>
      </c>
      <c r="C36" s="239"/>
      <c r="D36" s="239"/>
      <c r="E36" s="239"/>
      <c r="F36" s="239"/>
      <c r="G36" s="239"/>
      <c r="H36" s="239"/>
      <c r="I36" s="240"/>
      <c r="J36" s="149"/>
      <c r="K36" s="149"/>
      <c r="L36" s="149"/>
      <c r="M36" s="149"/>
      <c r="N36" s="149"/>
      <c r="O36" s="149"/>
    </row>
    <row r="37" spans="2:17" s="174" customFormat="1" ht="15" customHeight="1" x14ac:dyDescent="0.2">
      <c r="B37" s="241"/>
      <c r="C37" s="242"/>
      <c r="D37" s="242"/>
      <c r="E37" s="242"/>
      <c r="F37" s="242"/>
      <c r="G37" s="242"/>
      <c r="H37" s="242"/>
      <c r="I37" s="243"/>
      <c r="J37" s="149"/>
      <c r="K37" s="149"/>
      <c r="L37" s="149"/>
      <c r="M37" s="149"/>
      <c r="N37" s="149"/>
      <c r="O37" s="149"/>
    </row>
    <row r="38" spans="2:17" s="174" customFormat="1" ht="15" customHeight="1" x14ac:dyDescent="0.2">
      <c r="B38" s="241"/>
      <c r="C38" s="242"/>
      <c r="D38" s="242"/>
      <c r="E38" s="242"/>
      <c r="F38" s="242"/>
      <c r="G38" s="242"/>
      <c r="H38" s="242"/>
      <c r="I38" s="243"/>
      <c r="J38" s="149"/>
      <c r="K38" s="149"/>
      <c r="L38" s="149"/>
      <c r="M38" s="149"/>
      <c r="N38" s="149"/>
      <c r="O38" s="149"/>
    </row>
    <row r="39" spans="2:17" s="174" customFormat="1" ht="15" customHeight="1" x14ac:dyDescent="0.2">
      <c r="B39" s="241"/>
      <c r="C39" s="242"/>
      <c r="D39" s="242"/>
      <c r="E39" s="242"/>
      <c r="F39" s="242"/>
      <c r="G39" s="242"/>
      <c r="H39" s="242"/>
      <c r="I39" s="243"/>
      <c r="J39" s="149"/>
      <c r="K39" s="149"/>
      <c r="L39" s="149"/>
      <c r="M39" s="149"/>
      <c r="N39" s="149"/>
      <c r="O39" s="149"/>
    </row>
    <row r="40" spans="2:17" s="174" customFormat="1" ht="15" customHeight="1" x14ac:dyDescent="0.2">
      <c r="B40" s="241"/>
      <c r="C40" s="242"/>
      <c r="D40" s="242"/>
      <c r="E40" s="242"/>
      <c r="F40" s="242"/>
      <c r="G40" s="242"/>
      <c r="H40" s="242"/>
      <c r="I40" s="243"/>
      <c r="J40" s="149"/>
      <c r="K40" s="149"/>
      <c r="L40" s="149"/>
      <c r="M40" s="149"/>
      <c r="N40" s="149"/>
      <c r="O40" s="149"/>
    </row>
    <row r="41" spans="2:17" s="174" customFormat="1" ht="15" customHeight="1" x14ac:dyDescent="0.2">
      <c r="B41" s="241"/>
      <c r="C41" s="242"/>
      <c r="D41" s="242"/>
      <c r="E41" s="242"/>
      <c r="F41" s="242"/>
      <c r="G41" s="242"/>
      <c r="H41" s="242"/>
      <c r="I41" s="243"/>
      <c r="J41" s="149"/>
      <c r="K41" s="149"/>
      <c r="L41" s="149"/>
      <c r="M41" s="149"/>
      <c r="N41" s="149"/>
      <c r="O41" s="149"/>
    </row>
    <row r="42" spans="2:17" s="174" customFormat="1" ht="15" customHeight="1" x14ac:dyDescent="0.2">
      <c r="B42" s="241"/>
      <c r="C42" s="242"/>
      <c r="D42" s="242"/>
      <c r="E42" s="242"/>
      <c r="F42" s="242"/>
      <c r="G42" s="242"/>
      <c r="H42" s="242"/>
      <c r="I42" s="243"/>
      <c r="J42" s="149"/>
      <c r="K42" s="149"/>
      <c r="L42" s="149"/>
      <c r="M42" s="149"/>
      <c r="N42" s="149"/>
      <c r="O42" s="149"/>
    </row>
    <row r="43" spans="2:17" s="174" customFormat="1" ht="15" customHeight="1" x14ac:dyDescent="0.2">
      <c r="B43" s="241"/>
      <c r="C43" s="242"/>
      <c r="D43" s="242"/>
      <c r="E43" s="242"/>
      <c r="F43" s="242"/>
      <c r="G43" s="242"/>
      <c r="H43" s="242"/>
      <c r="I43" s="243"/>
      <c r="J43" s="149"/>
      <c r="K43" s="149"/>
      <c r="L43" s="149"/>
      <c r="M43" s="149"/>
      <c r="N43" s="149"/>
      <c r="O43" s="149"/>
    </row>
    <row r="44" spans="2:17" s="174" customFormat="1" ht="15" customHeight="1" x14ac:dyDescent="0.2">
      <c r="B44" s="241"/>
      <c r="C44" s="242"/>
      <c r="D44" s="242"/>
      <c r="E44" s="242"/>
      <c r="F44" s="242"/>
      <c r="G44" s="242"/>
      <c r="H44" s="242"/>
      <c r="I44" s="243"/>
      <c r="J44" s="149"/>
      <c r="K44" s="149"/>
      <c r="L44" s="149"/>
      <c r="M44" s="149"/>
      <c r="N44" s="149"/>
      <c r="O44" s="149"/>
    </row>
    <row r="45" spans="2:17" s="174" customFormat="1" ht="15" customHeight="1" x14ac:dyDescent="0.2">
      <c r="B45" s="241"/>
      <c r="C45" s="242"/>
      <c r="D45" s="242"/>
      <c r="E45" s="242"/>
      <c r="F45" s="242"/>
      <c r="G45" s="242"/>
      <c r="H45" s="242"/>
      <c r="I45" s="243"/>
      <c r="J45" s="149"/>
      <c r="K45" s="149"/>
      <c r="L45" s="149"/>
      <c r="M45" s="149"/>
      <c r="N45" s="149"/>
      <c r="O45" s="149"/>
    </row>
    <row r="46" spans="2:17" s="174" customFormat="1" ht="15" customHeight="1" x14ac:dyDescent="0.2">
      <c r="B46" s="241"/>
      <c r="C46" s="242"/>
      <c r="D46" s="242"/>
      <c r="E46" s="242"/>
      <c r="F46" s="242"/>
      <c r="G46" s="242"/>
      <c r="H46" s="242"/>
      <c r="I46" s="243"/>
      <c r="J46" s="149"/>
      <c r="K46" s="149"/>
      <c r="L46" s="149"/>
      <c r="M46" s="149"/>
      <c r="N46" s="149"/>
      <c r="O46" s="149"/>
    </row>
    <row r="47" spans="2:17" s="174" customFormat="1" ht="15" customHeight="1" x14ac:dyDescent="0.2">
      <c r="B47" s="241"/>
      <c r="C47" s="242"/>
      <c r="D47" s="242"/>
      <c r="E47" s="242"/>
      <c r="F47" s="242"/>
      <c r="G47" s="242"/>
      <c r="H47" s="242"/>
      <c r="I47" s="243"/>
      <c r="J47" s="149"/>
      <c r="K47" s="149"/>
      <c r="L47" s="149"/>
      <c r="M47" s="149"/>
      <c r="N47" s="149"/>
      <c r="O47" s="149"/>
    </row>
    <row r="48" spans="2:17" s="174" customFormat="1" ht="15" customHeight="1" thickBot="1" x14ac:dyDescent="0.25">
      <c r="B48" s="244"/>
      <c r="C48" s="245"/>
      <c r="D48" s="245"/>
      <c r="E48" s="245"/>
      <c r="F48" s="245"/>
      <c r="G48" s="245"/>
      <c r="H48" s="245"/>
      <c r="I48" s="246"/>
      <c r="J48" s="149"/>
      <c r="K48" s="149"/>
      <c r="L48" s="149"/>
      <c r="M48" s="149"/>
      <c r="N48" s="149"/>
      <c r="O48" s="149"/>
    </row>
  </sheetData>
  <mergeCells count="6">
    <mergeCell ref="B36:I48"/>
    <mergeCell ref="B3:E3"/>
    <mergeCell ref="B4:E4"/>
    <mergeCell ref="B5:E5"/>
    <mergeCell ref="B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4"/>
  <sheetViews>
    <sheetView topLeftCell="A26" zoomScaleNormal="100" workbookViewId="0">
      <selection activeCell="M46" sqref="M46"/>
    </sheetView>
  </sheetViews>
  <sheetFormatPr baseColWidth="10" defaultColWidth="14.5" defaultRowHeight="15" customHeight="1" x14ac:dyDescent="0.2"/>
  <cols>
    <col min="1" max="1" width="8.6640625" customWidth="1"/>
    <col min="2" max="2" width="3.1640625" customWidth="1"/>
    <col min="3" max="3" width="39.33203125" customWidth="1"/>
    <col min="4" max="4" width="8" customWidth="1"/>
    <col min="5" max="5" width="15.5" customWidth="1"/>
    <col min="6" max="6" width="4.33203125" customWidth="1"/>
    <col min="7" max="7" width="16" customWidth="1"/>
    <col min="8" max="26" width="8.6640625" customWidth="1"/>
  </cols>
  <sheetData>
    <row r="1" spans="2:17" ht="16" x14ac:dyDescent="0.2">
      <c r="B1" s="236" t="s">
        <v>117</v>
      </c>
      <c r="C1" s="236"/>
      <c r="D1" s="236"/>
      <c r="E1" s="236"/>
      <c r="F1" s="236"/>
      <c r="G1" s="236"/>
      <c r="H1" s="236"/>
      <c r="I1" s="236"/>
      <c r="J1" s="236"/>
      <c r="K1" s="236"/>
      <c r="L1" s="236"/>
      <c r="M1" s="236"/>
      <c r="N1" s="236"/>
      <c r="O1" s="236"/>
      <c r="P1" s="236"/>
      <c r="Q1" s="236"/>
    </row>
    <row r="2" spans="2:17" s="58" customFormat="1" ht="17" thickBot="1" x14ac:dyDescent="0.25">
      <c r="B2" s="134"/>
      <c r="C2" s="134"/>
      <c r="D2" s="134"/>
      <c r="E2" s="134"/>
      <c r="F2" s="134"/>
      <c r="G2" s="134"/>
      <c r="H2" s="134"/>
    </row>
    <row r="3" spans="2:17" ht="15.75" customHeight="1" x14ac:dyDescent="0.2">
      <c r="B3" s="257" t="s">
        <v>85</v>
      </c>
      <c r="C3" s="258"/>
      <c r="D3" s="258"/>
      <c r="E3" s="259"/>
      <c r="F3" s="135"/>
    </row>
    <row r="4" spans="2:17" ht="15.75" customHeight="1" x14ac:dyDescent="0.2">
      <c r="B4" s="260" t="s">
        <v>37</v>
      </c>
      <c r="C4" s="261"/>
      <c r="D4" s="261"/>
      <c r="E4" s="262"/>
      <c r="F4" s="79"/>
    </row>
    <row r="5" spans="2:17" ht="15.75" customHeight="1" x14ac:dyDescent="0.2">
      <c r="B5" s="263" t="s">
        <v>89</v>
      </c>
      <c r="C5" s="261"/>
      <c r="D5" s="261"/>
      <c r="E5" s="262"/>
      <c r="F5" s="79"/>
    </row>
    <row r="6" spans="2:17" x14ac:dyDescent="0.2">
      <c r="B6" s="78"/>
      <c r="C6" s="60"/>
      <c r="D6" s="60"/>
      <c r="E6" s="60"/>
      <c r="F6" s="79"/>
    </row>
    <row r="7" spans="2:17" ht="16" x14ac:dyDescent="0.2">
      <c r="B7" s="136"/>
      <c r="C7" s="60"/>
      <c r="D7" s="60"/>
      <c r="E7" s="60"/>
      <c r="F7" s="79"/>
    </row>
    <row r="8" spans="2:17" ht="16" x14ac:dyDescent="0.2">
      <c r="B8" s="78"/>
      <c r="C8" s="72" t="s">
        <v>77</v>
      </c>
      <c r="D8" s="74"/>
      <c r="E8" s="62">
        <f>'Trial Balance-autofil (Unit 4)'!H21</f>
        <v>43200</v>
      </c>
      <c r="F8" s="79"/>
    </row>
    <row r="9" spans="2:17" ht="16" x14ac:dyDescent="0.2">
      <c r="B9" s="78"/>
      <c r="C9" s="76" t="s">
        <v>38</v>
      </c>
      <c r="D9" s="74"/>
      <c r="E9" s="77">
        <f>SUM(E8:E8)</f>
        <v>43200</v>
      </c>
      <c r="F9" s="79"/>
    </row>
    <row r="10" spans="2:17" ht="16" x14ac:dyDescent="0.2">
      <c r="B10" s="78"/>
      <c r="C10" s="74"/>
      <c r="D10" s="74"/>
      <c r="E10" s="73"/>
      <c r="F10" s="79"/>
    </row>
    <row r="11" spans="2:17" ht="16" x14ac:dyDescent="0.2">
      <c r="B11" s="78"/>
      <c r="C11" s="76" t="s">
        <v>39</v>
      </c>
      <c r="D11" s="74"/>
      <c r="E11" s="73"/>
      <c r="F11" s="79"/>
    </row>
    <row r="12" spans="2:17" ht="16" x14ac:dyDescent="0.2">
      <c r="B12" s="78"/>
      <c r="C12" s="74" t="s">
        <v>74</v>
      </c>
      <c r="D12" s="74"/>
      <c r="E12" s="73">
        <f>'Trial Balance-autofil (Unit 4)'!G28</f>
        <v>11800</v>
      </c>
      <c r="F12" s="79"/>
    </row>
    <row r="13" spans="2:17" ht="16" x14ac:dyDescent="0.2">
      <c r="B13" s="78"/>
      <c r="C13" s="74" t="s">
        <v>19</v>
      </c>
      <c r="D13" s="74"/>
      <c r="E13" s="73">
        <f>'Trial Balance-autofil (Unit 4)'!G22</f>
        <v>12000</v>
      </c>
      <c r="F13" s="79"/>
    </row>
    <row r="14" spans="2:17" ht="16" x14ac:dyDescent="0.2">
      <c r="B14" s="78"/>
      <c r="C14" s="74" t="s">
        <v>21</v>
      </c>
      <c r="D14" s="74"/>
      <c r="E14" s="73">
        <f>'Trial Balance-autofil (Unit 4)'!G25</f>
        <v>2500</v>
      </c>
      <c r="F14" s="79"/>
    </row>
    <row r="15" spans="2:17" ht="16" x14ac:dyDescent="0.2">
      <c r="B15" s="78"/>
      <c r="C15" s="74" t="s">
        <v>76</v>
      </c>
      <c r="D15" s="60"/>
      <c r="E15" s="73">
        <f>'Trial Balance-autofil (Unit 4)'!G24</f>
        <v>700</v>
      </c>
      <c r="F15" s="79"/>
    </row>
    <row r="16" spans="2:17" ht="16" x14ac:dyDescent="0.2">
      <c r="B16" s="78"/>
      <c r="C16" s="74" t="s">
        <v>75</v>
      </c>
      <c r="D16" s="74"/>
      <c r="E16" s="73">
        <f>'Trial Balance-autofil (Unit 4)'!G27</f>
        <v>600</v>
      </c>
      <c r="F16" s="79"/>
    </row>
    <row r="17" spans="2:6" ht="16" x14ac:dyDescent="0.2">
      <c r="B17" s="78"/>
      <c r="C17" s="74" t="s">
        <v>20</v>
      </c>
      <c r="D17" s="60"/>
      <c r="E17" s="73">
        <f>'Trial Balance-autofil (Unit 4)'!G23</f>
        <v>500</v>
      </c>
      <c r="F17" s="79"/>
    </row>
    <row r="18" spans="2:6" ht="16" x14ac:dyDescent="0.2">
      <c r="B18" s="78"/>
      <c r="C18" s="75" t="s">
        <v>35</v>
      </c>
      <c r="D18" s="74"/>
      <c r="E18" s="73">
        <f>'Trial Balance-autofil (Unit 4)'!G26</f>
        <v>400</v>
      </c>
      <c r="F18" s="79"/>
    </row>
    <row r="19" spans="2:6" ht="16" x14ac:dyDescent="0.2">
      <c r="B19" s="78"/>
      <c r="C19" s="74"/>
      <c r="D19" s="74"/>
      <c r="E19" s="36"/>
      <c r="F19" s="79"/>
    </row>
    <row r="20" spans="2:6" ht="16" x14ac:dyDescent="0.2">
      <c r="B20" s="78"/>
      <c r="C20" s="76" t="s">
        <v>44</v>
      </c>
      <c r="D20" s="74"/>
      <c r="E20" s="77">
        <f>SUM(E12:E19)</f>
        <v>28500</v>
      </c>
      <c r="F20" s="79"/>
    </row>
    <row r="21" spans="2:6" ht="16" x14ac:dyDescent="0.2">
      <c r="B21" s="78"/>
      <c r="C21" s="60"/>
      <c r="D21" s="74"/>
      <c r="E21" s="74"/>
      <c r="F21" s="79"/>
    </row>
    <row r="22" spans="2:6" ht="16" x14ac:dyDescent="0.2">
      <c r="B22" s="78"/>
      <c r="C22" s="76" t="s">
        <v>45</v>
      </c>
      <c r="D22" s="76"/>
      <c r="E22" s="77">
        <f>E9-E20</f>
        <v>14700</v>
      </c>
      <c r="F22" s="79"/>
    </row>
    <row r="23" spans="2:6" ht="17" thickBot="1" x14ac:dyDescent="0.25">
      <c r="B23" s="85"/>
      <c r="C23" s="86"/>
      <c r="D23" s="87"/>
      <c r="E23" s="87"/>
      <c r="F23" s="137"/>
    </row>
    <row r="24" spans="2:6" ht="16" x14ac:dyDescent="0.2">
      <c r="D24" s="35"/>
      <c r="E24" s="35"/>
    </row>
  </sheetData>
  <sortState xmlns:xlrd2="http://schemas.microsoft.com/office/spreadsheetml/2017/richdata2"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
  <sheetViews>
    <sheetView workbookViewId="0">
      <selection activeCell="N16" sqref="N16"/>
    </sheetView>
  </sheetViews>
  <sheetFormatPr baseColWidth="10" defaultColWidth="14.5" defaultRowHeight="15" customHeight="1" x14ac:dyDescent="0.2"/>
  <cols>
    <col min="1" max="2" width="8.6640625" customWidth="1"/>
    <col min="3" max="3" width="31.33203125" customWidth="1"/>
    <col min="4" max="4" width="8.6640625" customWidth="1"/>
    <col min="5" max="5" width="15" bestFit="1" customWidth="1"/>
    <col min="6" max="26" width="8.6640625" customWidth="1"/>
  </cols>
  <sheetData>
    <row r="1" spans="1:16" s="58" customFormat="1" ht="15" customHeight="1" x14ac:dyDescent="0.2">
      <c r="A1" s="236" t="s">
        <v>117</v>
      </c>
      <c r="B1" s="236"/>
      <c r="C1" s="236"/>
      <c r="D1" s="236"/>
      <c r="E1" s="236"/>
      <c r="F1" s="236"/>
      <c r="G1" s="236"/>
      <c r="H1" s="236"/>
      <c r="I1" s="236"/>
      <c r="J1" s="236"/>
      <c r="K1" s="236"/>
      <c r="L1" s="236"/>
      <c r="M1" s="236"/>
      <c r="N1" s="236"/>
      <c r="O1" s="236"/>
      <c r="P1" s="236"/>
    </row>
    <row r="2" spans="1:16" s="58" customFormat="1" ht="15" customHeight="1" x14ac:dyDescent="0.2"/>
    <row r="3" spans="1:16" x14ac:dyDescent="0.2">
      <c r="B3" s="30"/>
      <c r="C3" s="31"/>
      <c r="D3" s="31"/>
      <c r="E3" s="31"/>
      <c r="F3" s="32"/>
    </row>
    <row r="4" spans="1:16" ht="15.75" customHeight="1" x14ac:dyDescent="0.2">
      <c r="B4" s="264" t="s">
        <v>85</v>
      </c>
      <c r="C4" s="210"/>
      <c r="D4" s="210"/>
      <c r="E4" s="210"/>
      <c r="F4" s="33"/>
    </row>
    <row r="5" spans="1:16" ht="15.75" customHeight="1" x14ac:dyDescent="0.2">
      <c r="B5" s="264" t="s">
        <v>40</v>
      </c>
      <c r="C5" s="210"/>
      <c r="D5" s="210"/>
      <c r="E5" s="210"/>
      <c r="F5" s="33"/>
    </row>
    <row r="6" spans="1:16" ht="15.75" customHeight="1" x14ac:dyDescent="0.2">
      <c r="B6" s="265" t="s">
        <v>89</v>
      </c>
      <c r="C6" s="210"/>
      <c r="D6" s="210"/>
      <c r="E6" s="210"/>
      <c r="F6" s="33"/>
    </row>
    <row r="7" spans="1:16" x14ac:dyDescent="0.2">
      <c r="B7" s="34"/>
      <c r="F7" s="33"/>
    </row>
    <row r="8" spans="1:16" ht="16" x14ac:dyDescent="0.2">
      <c r="B8" s="34"/>
      <c r="C8" s="35" t="s">
        <v>41</v>
      </c>
      <c r="E8" s="22">
        <v>0</v>
      </c>
      <c r="F8" s="33"/>
    </row>
    <row r="9" spans="1:16" ht="16" x14ac:dyDescent="0.2">
      <c r="B9" s="34"/>
      <c r="C9" s="35" t="s">
        <v>86</v>
      </c>
      <c r="E9" s="23">
        <f>'Income Statement (Unit 5)'!E22</f>
        <v>14700</v>
      </c>
      <c r="F9" s="33"/>
    </row>
    <row r="10" spans="1:16" ht="16" x14ac:dyDescent="0.2">
      <c r="B10" s="34"/>
      <c r="C10" s="35" t="s">
        <v>42</v>
      </c>
      <c r="D10" s="35"/>
      <c r="E10" s="23">
        <f>-'Trial Balance-autofil (Unit 4)'!H15</f>
        <v>-100000</v>
      </c>
      <c r="F10" s="40"/>
      <c r="G10" s="35"/>
      <c r="H10" s="35"/>
    </row>
    <row r="11" spans="1:16" ht="16" x14ac:dyDescent="0.2">
      <c r="B11" s="34"/>
      <c r="C11" s="37" t="s">
        <v>113</v>
      </c>
      <c r="D11" s="37"/>
      <c r="E11" s="38">
        <f>E9+E10</f>
        <v>-85300</v>
      </c>
      <c r="F11" s="40"/>
      <c r="G11" s="35"/>
      <c r="H11" s="35"/>
    </row>
    <row r="12" spans="1:16" ht="16" x14ac:dyDescent="0.2">
      <c r="B12" s="39"/>
      <c r="C12" s="41"/>
      <c r="D12" s="41"/>
      <c r="E12" s="42"/>
      <c r="F12" s="43"/>
      <c r="G12" s="35"/>
      <c r="H12" s="35"/>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0"/>
  <sheetViews>
    <sheetView topLeftCell="A18" zoomScale="90" zoomScaleNormal="90" workbookViewId="0">
      <selection activeCell="C29" sqref="C29"/>
    </sheetView>
  </sheetViews>
  <sheetFormatPr baseColWidth="10" defaultColWidth="14.5" defaultRowHeight="15" customHeight="1" x14ac:dyDescent="0.2"/>
  <cols>
    <col min="1" max="1" width="2.33203125" customWidth="1"/>
    <col min="2" max="2" width="3.5" customWidth="1"/>
    <col min="3" max="3" width="29.6640625" customWidth="1"/>
    <col min="4" max="5" width="14.33203125" bestFit="1" customWidth="1"/>
    <col min="6" max="6" width="4.33203125" customWidth="1"/>
    <col min="7" max="7" width="4.1640625" customWidth="1"/>
    <col min="8" max="8" width="36.5" customWidth="1"/>
    <col min="9" max="9" width="14.33203125" bestFit="1" customWidth="1"/>
    <col min="10" max="10" width="2" customWidth="1"/>
    <col min="11" max="26" width="8.6640625" customWidth="1"/>
  </cols>
  <sheetData>
    <row r="1" spans="1:16" ht="16" x14ac:dyDescent="0.2">
      <c r="A1" s="236" t="s">
        <v>117</v>
      </c>
      <c r="B1" s="236"/>
      <c r="C1" s="236"/>
      <c r="D1" s="236"/>
      <c r="E1" s="236"/>
      <c r="F1" s="236"/>
      <c r="G1" s="236"/>
      <c r="H1" s="236"/>
      <c r="I1" s="236"/>
      <c r="J1" s="236"/>
      <c r="K1" s="236"/>
      <c r="L1" s="236"/>
      <c r="M1" s="236"/>
      <c r="N1" s="236"/>
      <c r="O1" s="236"/>
      <c r="P1" s="236"/>
    </row>
    <row r="2" spans="1:16" ht="16" thickBot="1" x14ac:dyDescent="0.25">
      <c r="B2" s="60"/>
      <c r="C2" s="60"/>
      <c r="D2" s="60"/>
      <c r="E2" s="60"/>
      <c r="F2" s="60"/>
      <c r="G2" s="60"/>
      <c r="H2" s="60"/>
      <c r="I2" s="60"/>
      <c r="J2" s="60"/>
    </row>
    <row r="3" spans="1:16" ht="16" x14ac:dyDescent="0.2">
      <c r="B3" s="269" t="s">
        <v>85</v>
      </c>
      <c r="C3" s="259"/>
      <c r="D3" s="259"/>
      <c r="E3" s="259"/>
      <c r="F3" s="259"/>
      <c r="G3" s="259"/>
      <c r="H3" s="259"/>
      <c r="I3" s="259"/>
      <c r="J3" s="270"/>
    </row>
    <row r="4" spans="1:16" ht="16" x14ac:dyDescent="0.2">
      <c r="B4" s="266" t="s">
        <v>43</v>
      </c>
      <c r="C4" s="261"/>
      <c r="D4" s="261"/>
      <c r="E4" s="261"/>
      <c r="F4" s="261"/>
      <c r="G4" s="261"/>
      <c r="H4" s="261"/>
      <c r="I4" s="261"/>
      <c r="J4" s="268"/>
    </row>
    <row r="5" spans="1:16" ht="16" x14ac:dyDescent="0.2">
      <c r="B5" s="266" t="s">
        <v>88</v>
      </c>
      <c r="C5" s="261"/>
      <c r="D5" s="261"/>
      <c r="E5" s="261"/>
      <c r="F5" s="261"/>
      <c r="G5" s="261"/>
      <c r="H5" s="261"/>
      <c r="I5" s="261"/>
      <c r="J5" s="268"/>
    </row>
    <row r="6" spans="1:16" x14ac:dyDescent="0.2">
      <c r="B6" s="271"/>
      <c r="C6" s="272"/>
      <c r="D6" s="272"/>
      <c r="E6" s="272"/>
      <c r="F6" s="272"/>
      <c r="G6" s="272"/>
      <c r="H6" s="272"/>
      <c r="I6" s="272"/>
      <c r="J6" s="273"/>
    </row>
    <row r="7" spans="1:16" ht="16" x14ac:dyDescent="0.2">
      <c r="B7" s="266" t="s">
        <v>46</v>
      </c>
      <c r="C7" s="261"/>
      <c r="D7" s="261"/>
      <c r="E7" s="261"/>
      <c r="F7" s="60"/>
      <c r="G7" s="267" t="s">
        <v>47</v>
      </c>
      <c r="H7" s="261"/>
      <c r="I7" s="261"/>
      <c r="J7" s="268"/>
    </row>
    <row r="8" spans="1:16" ht="16" x14ac:dyDescent="0.2">
      <c r="B8" s="80"/>
      <c r="C8" s="76" t="s">
        <v>48</v>
      </c>
      <c r="D8" s="69"/>
      <c r="E8" s="69"/>
      <c r="F8" s="69"/>
      <c r="G8" s="76"/>
      <c r="H8" s="76" t="s">
        <v>49</v>
      </c>
      <c r="I8" s="73"/>
      <c r="J8" s="81"/>
    </row>
    <row r="9" spans="1:16" ht="15" customHeight="1" x14ac:dyDescent="0.2">
      <c r="B9" s="78"/>
      <c r="C9" s="74" t="s">
        <v>4</v>
      </c>
      <c r="D9" s="73">
        <f>'Trial Balance-autofil (Unit 4)'!G7</f>
        <v>75200</v>
      </c>
      <c r="E9" s="73"/>
      <c r="F9" s="73"/>
      <c r="G9" s="74"/>
      <c r="H9" s="74" t="s">
        <v>7</v>
      </c>
      <c r="I9" s="73">
        <f>'Trial Balance-autofil (Unit 4)'!H17</f>
        <v>2300</v>
      </c>
      <c r="J9" s="81"/>
      <c r="K9" s="44"/>
    </row>
    <row r="10" spans="1:16" ht="15" customHeight="1" x14ac:dyDescent="0.2">
      <c r="B10" s="78"/>
      <c r="C10" s="74" t="s">
        <v>9</v>
      </c>
      <c r="D10" s="73">
        <f>'Trial Balance-autofil (Unit 4)'!G8</f>
        <v>0</v>
      </c>
      <c r="E10" s="73"/>
      <c r="F10" s="73"/>
      <c r="G10" s="74"/>
      <c r="H10" s="74" t="s">
        <v>82</v>
      </c>
      <c r="I10" s="73">
        <f>'Trial Balance-autofil (Unit 4)'!H14</f>
        <v>1400</v>
      </c>
      <c r="J10" s="81"/>
      <c r="K10" s="44"/>
    </row>
    <row r="11" spans="1:16" ht="15" customHeight="1" x14ac:dyDescent="0.2">
      <c r="B11" s="78"/>
      <c r="C11" s="75" t="s">
        <v>10</v>
      </c>
      <c r="D11" s="73">
        <f>'Trial Balance-autofil (Unit 4)'!G11</f>
        <v>600</v>
      </c>
      <c r="E11" s="73"/>
      <c r="F11" s="73"/>
      <c r="G11" s="74"/>
      <c r="H11" s="74" t="s">
        <v>80</v>
      </c>
      <c r="I11" s="73">
        <f>'Trial Balance-autofil (Unit 4)'!H15</f>
        <v>100000</v>
      </c>
      <c r="J11" s="81"/>
      <c r="K11" s="44"/>
    </row>
    <row r="12" spans="1:16" ht="15" customHeight="1" x14ac:dyDescent="0.2">
      <c r="B12" s="78"/>
      <c r="C12" s="74" t="s">
        <v>11</v>
      </c>
      <c r="D12" s="73">
        <f>'Trial Balance-autofil (Unit 4)'!G12</f>
        <v>10900</v>
      </c>
      <c r="E12" s="73"/>
      <c r="F12" s="73"/>
      <c r="G12" s="74"/>
      <c r="H12" s="74" t="s">
        <v>34</v>
      </c>
      <c r="I12" s="73">
        <f>'Trial Balance-autofil (Unit 4)'!H16</f>
        <v>500</v>
      </c>
      <c r="J12" s="81"/>
      <c r="K12" s="44"/>
    </row>
    <row r="13" spans="1:16" ht="15" customHeight="1" x14ac:dyDescent="0.2">
      <c r="B13" s="78"/>
      <c r="C13" s="74"/>
      <c r="D13" s="73"/>
      <c r="E13" s="73"/>
      <c r="F13" s="73"/>
      <c r="G13" s="74"/>
      <c r="H13" s="72" t="s">
        <v>83</v>
      </c>
      <c r="I13" s="73">
        <f>'Trial Balance-autofil (Unit 4)'!H18</f>
        <v>5300</v>
      </c>
      <c r="J13" s="81"/>
      <c r="K13" s="44"/>
    </row>
    <row r="14" spans="1:16" ht="15" customHeight="1" x14ac:dyDescent="0.2">
      <c r="B14" s="78"/>
      <c r="C14" s="60"/>
      <c r="D14" s="60"/>
      <c r="E14" s="73"/>
      <c r="F14" s="73"/>
      <c r="G14" s="74"/>
      <c r="H14" s="76" t="s">
        <v>50</v>
      </c>
      <c r="I14" s="77">
        <f>SUM(I9:I13)</f>
        <v>109500</v>
      </c>
      <c r="J14" s="81"/>
      <c r="K14" s="44"/>
    </row>
    <row r="15" spans="1:16" ht="15" customHeight="1" x14ac:dyDescent="0.2">
      <c r="B15" s="78"/>
      <c r="C15" s="60"/>
      <c r="D15" s="60"/>
      <c r="E15" s="73"/>
      <c r="F15" s="73"/>
      <c r="G15" s="74"/>
      <c r="H15" s="74"/>
      <c r="I15" s="73"/>
      <c r="J15" s="81"/>
      <c r="K15" s="44"/>
    </row>
    <row r="16" spans="1:16" ht="15" customHeight="1" x14ac:dyDescent="0.2">
      <c r="B16" s="78"/>
      <c r="C16" s="60"/>
      <c r="D16" s="60"/>
      <c r="E16" s="73"/>
      <c r="F16" s="73"/>
      <c r="G16" s="74"/>
      <c r="H16" s="76" t="s">
        <v>51</v>
      </c>
      <c r="I16" s="73"/>
      <c r="J16" s="81"/>
      <c r="K16" s="44"/>
    </row>
    <row r="17" spans="2:11" ht="15" customHeight="1" x14ac:dyDescent="0.2">
      <c r="B17" s="78"/>
      <c r="C17" s="74"/>
      <c r="D17" s="73"/>
      <c r="E17" s="77">
        <f>D9+D10+D11+D12</f>
        <v>86700</v>
      </c>
      <c r="F17" s="73"/>
      <c r="G17" s="76"/>
      <c r="H17" s="74" t="s">
        <v>5</v>
      </c>
      <c r="I17" s="73">
        <f>'Trial Balance-autofil (Unit 4)'!H13</f>
        <v>100000</v>
      </c>
      <c r="J17" s="81"/>
      <c r="K17" s="44"/>
    </row>
    <row r="18" spans="2:11" ht="15" customHeight="1" x14ac:dyDescent="0.2">
      <c r="B18" s="78"/>
      <c r="C18" s="74"/>
      <c r="D18" s="73"/>
      <c r="E18" s="77"/>
      <c r="F18" s="73"/>
      <c r="G18" s="76"/>
      <c r="H18" s="76" t="s">
        <v>52</v>
      </c>
      <c r="I18" s="77">
        <f>SUM(I17)</f>
        <v>100000</v>
      </c>
      <c r="J18" s="81"/>
      <c r="K18" s="44"/>
    </row>
    <row r="19" spans="2:11" ht="15" customHeight="1" x14ac:dyDescent="0.2">
      <c r="B19" s="78"/>
      <c r="C19" s="74"/>
      <c r="D19" s="73"/>
      <c r="E19" s="77"/>
      <c r="F19" s="73"/>
      <c r="G19" s="76"/>
      <c r="H19" s="74"/>
      <c r="I19" s="73"/>
      <c r="J19" s="81"/>
      <c r="K19" s="44"/>
    </row>
    <row r="20" spans="2:11" ht="15" customHeight="1" x14ac:dyDescent="0.2">
      <c r="B20" s="78"/>
      <c r="C20" s="76" t="s">
        <v>54</v>
      </c>
      <c r="D20" s="73"/>
      <c r="E20" s="73"/>
      <c r="F20" s="73"/>
      <c r="G20" s="74"/>
      <c r="H20" s="76" t="s">
        <v>53</v>
      </c>
      <c r="I20" s="77">
        <f>+I14+I18</f>
        <v>209500</v>
      </c>
      <c r="J20" s="81"/>
      <c r="K20" s="44"/>
    </row>
    <row r="21" spans="2:11" ht="15" customHeight="1" x14ac:dyDescent="0.2">
      <c r="B21" s="78"/>
      <c r="C21" s="74" t="s">
        <v>73</v>
      </c>
      <c r="D21" s="73">
        <f>'Trial Balance-autofil (Unit 4)'!G9</f>
        <v>240000</v>
      </c>
      <c r="E21" s="73"/>
      <c r="F21" s="73"/>
      <c r="G21" s="74"/>
      <c r="H21" s="60"/>
      <c r="I21" s="60"/>
      <c r="J21" s="81"/>
      <c r="K21" s="44"/>
    </row>
    <row r="22" spans="2:11" ht="15" customHeight="1" x14ac:dyDescent="0.2">
      <c r="B22" s="78"/>
      <c r="C22" s="74" t="s">
        <v>12</v>
      </c>
      <c r="D22" s="73">
        <f>-'Trial Balance-autofil (Unit 4)'!H10</f>
        <v>-2500</v>
      </c>
      <c r="E22" s="77">
        <f>+D21+D22</f>
        <v>237500</v>
      </c>
      <c r="F22" s="73"/>
      <c r="G22" s="74"/>
      <c r="H22" s="74" t="s">
        <v>6</v>
      </c>
      <c r="I22" s="73">
        <f>'Trial Balance-autofil (Unit 4)'!H19</f>
        <v>200000</v>
      </c>
      <c r="J22" s="82"/>
      <c r="K22" s="44"/>
    </row>
    <row r="23" spans="2:11" ht="15" customHeight="1" x14ac:dyDescent="0.2">
      <c r="B23" s="78"/>
      <c r="C23" s="74"/>
      <c r="D23" s="73"/>
      <c r="E23" s="77"/>
      <c r="F23" s="73"/>
      <c r="G23" s="74"/>
      <c r="H23" s="74" t="s">
        <v>55</v>
      </c>
      <c r="I23" s="73">
        <f>'Stmt of Retained Earnings (U5) '!E11</f>
        <v>-85300</v>
      </c>
      <c r="J23" s="82"/>
      <c r="K23" s="44"/>
    </row>
    <row r="24" spans="2:11" ht="15" customHeight="1" x14ac:dyDescent="0.2">
      <c r="B24" s="78"/>
      <c r="C24" s="60"/>
      <c r="D24" s="60"/>
      <c r="E24" s="60"/>
      <c r="F24" s="73"/>
      <c r="G24" s="74"/>
      <c r="H24" s="76" t="s">
        <v>87</v>
      </c>
      <c r="I24" s="77">
        <f>SUM(I22:I23)</f>
        <v>114700</v>
      </c>
      <c r="J24" s="83"/>
      <c r="K24" s="44"/>
    </row>
    <row r="25" spans="2:11" ht="15" customHeight="1" x14ac:dyDescent="0.2">
      <c r="B25" s="78"/>
      <c r="C25" s="74"/>
      <c r="D25" s="74"/>
      <c r="E25" s="77"/>
      <c r="F25" s="74"/>
      <c r="G25" s="74"/>
      <c r="H25" s="74"/>
      <c r="I25" s="73"/>
      <c r="J25" s="81"/>
      <c r="K25" s="44"/>
    </row>
    <row r="26" spans="2:11" ht="16" x14ac:dyDescent="0.2">
      <c r="B26" s="78"/>
      <c r="C26" s="60"/>
      <c r="D26" s="60"/>
      <c r="E26" s="77"/>
      <c r="F26" s="60"/>
      <c r="G26" s="60"/>
      <c r="H26" s="60"/>
      <c r="I26" s="60"/>
      <c r="J26" s="81"/>
    </row>
    <row r="27" spans="2:11" ht="16" x14ac:dyDescent="0.2">
      <c r="B27" s="78"/>
      <c r="C27" s="76" t="s">
        <v>56</v>
      </c>
      <c r="D27" s="73"/>
      <c r="E27" s="77">
        <f>E17+E22</f>
        <v>324200</v>
      </c>
      <c r="F27" s="60"/>
      <c r="G27" s="60"/>
      <c r="H27" s="76" t="s">
        <v>57</v>
      </c>
      <c r="I27" s="77">
        <f>I20+I24</f>
        <v>324200</v>
      </c>
      <c r="J27" s="81"/>
    </row>
    <row r="28" spans="2:11" ht="16" x14ac:dyDescent="0.2">
      <c r="B28" s="78"/>
      <c r="C28" s="60"/>
      <c r="D28" s="60"/>
      <c r="E28" s="60"/>
      <c r="F28" s="60"/>
      <c r="G28" s="60"/>
      <c r="H28" s="74"/>
      <c r="I28" s="73"/>
      <c r="J28" s="84"/>
    </row>
    <row r="29" spans="2:11" ht="17" thickBot="1" x14ac:dyDescent="0.25">
      <c r="B29" s="85"/>
      <c r="C29" s="86"/>
      <c r="D29" s="86"/>
      <c r="E29" s="86"/>
      <c r="F29" s="86"/>
      <c r="G29" s="86"/>
      <c r="H29" s="87"/>
      <c r="I29" s="87"/>
      <c r="J29" s="88"/>
    </row>
    <row r="30" spans="2:11" x14ac:dyDescent="0.2">
      <c r="B30" s="60"/>
      <c r="C30" s="60"/>
      <c r="D30" s="60"/>
      <c r="E30" s="60"/>
      <c r="F30" s="60"/>
      <c r="G30" s="60"/>
      <c r="H30" s="60"/>
      <c r="I30" s="60"/>
      <c r="J30" s="60"/>
    </row>
    <row r="31" spans="2:11" ht="16" x14ac:dyDescent="0.2">
      <c r="B31" s="60"/>
      <c r="C31" s="60"/>
      <c r="D31" s="60"/>
      <c r="E31" s="60"/>
      <c r="F31" s="60"/>
      <c r="G31" s="60"/>
      <c r="H31" s="76"/>
      <c r="I31" s="77"/>
      <c r="J31" s="60"/>
    </row>
    <row r="32" spans="2:11" ht="16" x14ac:dyDescent="0.2">
      <c r="B32" s="60"/>
      <c r="C32" s="60"/>
      <c r="D32" s="60"/>
      <c r="E32" s="60"/>
      <c r="F32" s="60"/>
      <c r="G32" s="60"/>
      <c r="H32" s="76"/>
      <c r="I32" s="77"/>
      <c r="J32" s="60"/>
    </row>
    <row r="33" spans="2:10" x14ac:dyDescent="0.2">
      <c r="B33" s="60"/>
      <c r="C33" s="60"/>
      <c r="D33" s="60"/>
      <c r="E33" s="60"/>
      <c r="F33" s="60"/>
      <c r="G33" s="60"/>
      <c r="H33" s="60"/>
      <c r="I33" s="60"/>
      <c r="J33" s="60"/>
    </row>
    <row r="34" spans="2:10" x14ac:dyDescent="0.2">
      <c r="B34" s="60"/>
      <c r="C34" s="60"/>
      <c r="D34" s="60"/>
      <c r="E34" s="60"/>
      <c r="F34" s="60"/>
      <c r="G34" s="60"/>
      <c r="H34" s="60"/>
      <c r="I34" s="60"/>
      <c r="J34" s="60"/>
    </row>
    <row r="35" spans="2:10" x14ac:dyDescent="0.2">
      <c r="B35" s="60"/>
      <c r="C35" s="60"/>
      <c r="D35" s="60"/>
      <c r="E35" s="60"/>
      <c r="F35" s="60"/>
      <c r="G35" s="60"/>
      <c r="H35" s="60"/>
      <c r="I35" s="60"/>
      <c r="J35" s="60"/>
    </row>
    <row r="36" spans="2:10" x14ac:dyDescent="0.2">
      <c r="B36" s="60"/>
      <c r="C36" s="60"/>
      <c r="D36" s="60"/>
      <c r="E36" s="60"/>
      <c r="F36" s="60"/>
      <c r="G36" s="60"/>
      <c r="H36" s="60"/>
      <c r="I36" s="60"/>
      <c r="J36" s="60"/>
    </row>
    <row r="37" spans="2:10" x14ac:dyDescent="0.2">
      <c r="B37" s="60"/>
      <c r="C37" s="60"/>
      <c r="D37" s="60"/>
      <c r="E37" s="60"/>
      <c r="F37" s="60"/>
      <c r="G37" s="60"/>
      <c r="H37" s="60"/>
      <c r="I37" s="60"/>
      <c r="J37" s="60"/>
    </row>
    <row r="38" spans="2:10" x14ac:dyDescent="0.2">
      <c r="B38" s="60"/>
      <c r="C38" s="60"/>
      <c r="D38" s="60"/>
      <c r="E38" s="60"/>
      <c r="F38" s="60"/>
      <c r="G38" s="60"/>
      <c r="H38" s="60"/>
      <c r="I38" s="60"/>
      <c r="J38" s="60"/>
    </row>
    <row r="39" spans="2:10" x14ac:dyDescent="0.2">
      <c r="B39" s="60"/>
      <c r="C39" s="60"/>
      <c r="D39" s="60"/>
      <c r="E39" s="60"/>
      <c r="F39" s="60"/>
      <c r="G39" s="60"/>
      <c r="H39" s="60"/>
      <c r="I39" s="60"/>
      <c r="J39" s="60"/>
    </row>
    <row r="40" spans="2:10" x14ac:dyDescent="0.2">
      <c r="B40" s="60"/>
      <c r="C40" s="60"/>
      <c r="D40" s="60"/>
      <c r="E40" s="60"/>
      <c r="F40" s="60"/>
      <c r="G40" s="60"/>
      <c r="H40" s="60"/>
      <c r="I40" s="60"/>
      <c r="J40" s="60"/>
    </row>
    <row r="41" spans="2:10" x14ac:dyDescent="0.2">
      <c r="B41" s="60"/>
      <c r="C41" s="60"/>
      <c r="D41" s="60"/>
      <c r="E41" s="60"/>
      <c r="F41" s="60"/>
      <c r="G41" s="60"/>
      <c r="H41" s="60"/>
      <c r="I41" s="60"/>
      <c r="J41" s="60"/>
    </row>
    <row r="42" spans="2:10" x14ac:dyDescent="0.2">
      <c r="B42" s="60"/>
      <c r="C42" s="60"/>
      <c r="D42" s="60"/>
      <c r="E42" s="60"/>
      <c r="F42" s="60"/>
      <c r="G42" s="60"/>
      <c r="H42" s="60"/>
      <c r="I42" s="60"/>
      <c r="J42" s="60"/>
    </row>
    <row r="43" spans="2:10" x14ac:dyDescent="0.2">
      <c r="B43" s="60"/>
      <c r="C43" s="60"/>
      <c r="D43" s="60"/>
      <c r="E43" s="60"/>
      <c r="F43" s="60"/>
      <c r="G43" s="60"/>
      <c r="H43" s="60"/>
      <c r="I43" s="60"/>
      <c r="J43" s="60"/>
    </row>
    <row r="44" spans="2:10" x14ac:dyDescent="0.2">
      <c r="B44" s="60"/>
      <c r="C44" s="60"/>
      <c r="D44" s="60"/>
      <c r="E44" s="60"/>
      <c r="F44" s="60"/>
      <c r="G44" s="60"/>
      <c r="H44" s="60"/>
      <c r="I44" s="60"/>
      <c r="J44" s="60"/>
    </row>
    <row r="45" spans="2:10" x14ac:dyDescent="0.2">
      <c r="B45" s="60"/>
      <c r="C45" s="60"/>
      <c r="D45" s="60"/>
      <c r="E45" s="60"/>
      <c r="F45" s="60"/>
      <c r="G45" s="60"/>
      <c r="H45" s="60"/>
      <c r="I45" s="60"/>
      <c r="J45" s="60"/>
    </row>
    <row r="46" spans="2:10" x14ac:dyDescent="0.2">
      <c r="B46" s="60"/>
      <c r="C46" s="60"/>
      <c r="D46" s="60"/>
      <c r="E46" s="60"/>
      <c r="F46" s="60"/>
      <c r="G46" s="60"/>
      <c r="H46" s="60"/>
      <c r="I46" s="60"/>
      <c r="J46" s="60"/>
    </row>
    <row r="47" spans="2:10" x14ac:dyDescent="0.2">
      <c r="B47" s="60"/>
      <c r="C47" s="60"/>
      <c r="D47" s="60"/>
      <c r="E47" s="60"/>
      <c r="F47" s="60"/>
      <c r="G47" s="60"/>
      <c r="H47" s="60"/>
      <c r="I47" s="60"/>
      <c r="J47" s="60"/>
    </row>
    <row r="48" spans="2:10" x14ac:dyDescent="0.2">
      <c r="B48" s="60"/>
      <c r="C48" s="60"/>
      <c r="D48" s="60"/>
      <c r="E48" s="60"/>
      <c r="F48" s="60"/>
      <c r="G48" s="60"/>
      <c r="H48" s="60"/>
      <c r="I48" s="60"/>
      <c r="J48" s="60"/>
    </row>
    <row r="49" spans="2:10" x14ac:dyDescent="0.2">
      <c r="B49" s="60"/>
      <c r="C49" s="60"/>
      <c r="D49" s="60"/>
      <c r="E49" s="60"/>
      <c r="F49" s="60"/>
      <c r="G49" s="60"/>
      <c r="H49" s="60"/>
      <c r="I49" s="60"/>
      <c r="J49" s="60"/>
    </row>
    <row r="50" spans="2:10" x14ac:dyDescent="0.2">
      <c r="B50" s="60"/>
      <c r="C50" s="60"/>
      <c r="D50" s="60"/>
      <c r="E50" s="60"/>
      <c r="F50" s="60"/>
      <c r="G50" s="60"/>
      <c r="H50" s="60"/>
      <c r="I50" s="60"/>
      <c r="J50" s="60"/>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4"/>
  <sheetViews>
    <sheetView topLeftCell="A53" zoomScale="90" zoomScaleNormal="90" workbookViewId="0">
      <selection activeCell="G7" sqref="G7:O34"/>
    </sheetView>
  </sheetViews>
  <sheetFormatPr baseColWidth="10" defaultColWidth="14.5" defaultRowHeight="15" customHeight="1" x14ac:dyDescent="0.2"/>
  <cols>
    <col min="1" max="2" width="8.6640625" customWidth="1"/>
    <col min="3" max="3" width="31" customWidth="1"/>
    <col min="4" max="4" width="16.1640625" customWidth="1"/>
    <col min="5" max="5" width="17" customWidth="1"/>
    <col min="6" max="6" width="8.6640625" customWidth="1"/>
    <col min="7" max="25" width="8.6640625" style="60" customWidth="1"/>
    <col min="26" max="26" width="8.6640625" customWidth="1"/>
  </cols>
  <sheetData>
    <row r="1" spans="1:20" ht="17" thickBot="1" x14ac:dyDescent="0.25">
      <c r="A1" s="236" t="s">
        <v>117</v>
      </c>
      <c r="B1" s="236"/>
      <c r="C1" s="236"/>
      <c r="D1" s="236"/>
      <c r="E1" s="236"/>
      <c r="F1" s="236"/>
      <c r="G1" s="236"/>
      <c r="H1" s="236"/>
      <c r="I1" s="236"/>
      <c r="J1" s="236"/>
      <c r="K1" s="236"/>
      <c r="L1" s="236"/>
      <c r="M1" s="236"/>
      <c r="N1" s="236"/>
      <c r="O1" s="236"/>
      <c r="P1" s="236"/>
    </row>
    <row r="2" spans="1:20" ht="15.75" customHeight="1" x14ac:dyDescent="0.2">
      <c r="B2" s="247" t="s">
        <v>85</v>
      </c>
      <c r="C2" s="226"/>
      <c r="D2" s="226"/>
      <c r="E2" s="227"/>
      <c r="G2" s="274" t="s">
        <v>92</v>
      </c>
      <c r="H2" s="275"/>
      <c r="I2" s="275"/>
      <c r="J2" s="275"/>
      <c r="K2" s="275"/>
      <c r="L2" s="275"/>
      <c r="M2" s="275"/>
      <c r="N2" s="275"/>
      <c r="O2" s="276"/>
      <c r="P2" s="147"/>
      <c r="Q2" s="147"/>
      <c r="R2" s="147"/>
      <c r="S2" s="147"/>
      <c r="T2" s="147"/>
    </row>
    <row r="3" spans="1:20" ht="15.75" customHeight="1" x14ac:dyDescent="0.2">
      <c r="B3" s="247" t="s">
        <v>58</v>
      </c>
      <c r="C3" s="226"/>
      <c r="D3" s="226"/>
      <c r="E3" s="227"/>
      <c r="G3" s="277"/>
      <c r="H3" s="278"/>
      <c r="I3" s="278"/>
      <c r="J3" s="278"/>
      <c r="K3" s="278"/>
      <c r="L3" s="278"/>
      <c r="M3" s="278"/>
      <c r="N3" s="278"/>
      <c r="O3" s="279"/>
      <c r="P3" s="147"/>
      <c r="Q3" s="147"/>
      <c r="R3" s="147"/>
      <c r="S3" s="147"/>
      <c r="T3" s="147"/>
    </row>
    <row r="4" spans="1:20" ht="16" thickBot="1" x14ac:dyDescent="0.25">
      <c r="B4" s="247" t="s">
        <v>90</v>
      </c>
      <c r="C4" s="226"/>
      <c r="D4" s="226"/>
      <c r="E4" s="227"/>
      <c r="G4" s="280"/>
      <c r="H4" s="281"/>
      <c r="I4" s="281"/>
      <c r="J4" s="281"/>
      <c r="K4" s="281"/>
      <c r="L4" s="281"/>
      <c r="M4" s="281"/>
      <c r="N4" s="281"/>
      <c r="O4" s="282"/>
      <c r="P4" s="147"/>
      <c r="Q4" s="147"/>
      <c r="R4" s="147"/>
      <c r="S4" s="147"/>
      <c r="T4" s="147"/>
    </row>
    <row r="5" spans="1:20" ht="16" x14ac:dyDescent="0.2">
      <c r="B5" s="2"/>
      <c r="C5" s="3"/>
      <c r="D5" s="3"/>
      <c r="E5" s="3"/>
      <c r="G5" s="147"/>
      <c r="H5" s="147"/>
      <c r="I5" s="147"/>
      <c r="J5" s="147"/>
      <c r="K5" s="147"/>
      <c r="L5" s="147"/>
      <c r="M5" s="147"/>
      <c r="N5" s="147"/>
      <c r="O5" s="147"/>
      <c r="P5" s="147"/>
      <c r="Q5" s="147"/>
      <c r="R5" s="147"/>
      <c r="S5" s="147"/>
      <c r="T5" s="147"/>
    </row>
    <row r="6" spans="1:20" ht="18" thickBot="1" x14ac:dyDescent="0.25">
      <c r="B6" s="4" t="s">
        <v>14</v>
      </c>
      <c r="C6" s="5" t="s">
        <v>15</v>
      </c>
      <c r="D6" s="5" t="s">
        <v>16</v>
      </c>
      <c r="E6" s="5" t="s">
        <v>17</v>
      </c>
      <c r="G6" s="147"/>
      <c r="H6" s="147"/>
      <c r="I6" s="147"/>
      <c r="J6" s="147"/>
      <c r="K6" s="147"/>
      <c r="L6" s="147"/>
      <c r="M6" s="147"/>
      <c r="N6" s="147"/>
      <c r="O6" s="147"/>
    </row>
    <row r="7" spans="1:20" ht="17" thickTop="1" x14ac:dyDescent="0.2">
      <c r="B7" s="6">
        <v>42277</v>
      </c>
      <c r="C7" s="72" t="s">
        <v>77</v>
      </c>
      <c r="D7" s="8">
        <f>'Income Statement (Unit 5)'!E8</f>
        <v>43200</v>
      </c>
      <c r="E7" s="8"/>
      <c r="G7" s="274" t="s">
        <v>244</v>
      </c>
      <c r="H7" s="275"/>
      <c r="I7" s="275"/>
      <c r="J7" s="275"/>
      <c r="K7" s="275"/>
      <c r="L7" s="275"/>
      <c r="M7" s="275"/>
      <c r="N7" s="275"/>
      <c r="O7" s="276"/>
      <c r="P7" s="146"/>
      <c r="Q7" s="146"/>
      <c r="R7" s="146"/>
      <c r="S7" s="146"/>
      <c r="T7" s="146"/>
    </row>
    <row r="8" spans="1:20" ht="16" x14ac:dyDescent="0.2">
      <c r="B8" s="9"/>
      <c r="C8" s="9" t="s">
        <v>59</v>
      </c>
      <c r="D8" s="8"/>
      <c r="E8" s="8">
        <f>SUM(D7:D7)</f>
        <v>43200</v>
      </c>
      <c r="G8" s="277"/>
      <c r="H8" s="278"/>
      <c r="I8" s="278"/>
      <c r="J8" s="278"/>
      <c r="K8" s="278"/>
      <c r="L8" s="278"/>
      <c r="M8" s="278"/>
      <c r="N8" s="278"/>
      <c r="O8" s="279"/>
      <c r="P8" s="146"/>
      <c r="Q8" s="146"/>
      <c r="R8" s="146"/>
      <c r="S8" s="146"/>
      <c r="T8" s="146"/>
    </row>
    <row r="9" spans="1:20" ht="16" x14ac:dyDescent="0.2">
      <c r="B9" s="54"/>
      <c r="C9" s="54"/>
      <c r="D9" s="8"/>
      <c r="E9" s="8"/>
      <c r="G9" s="277"/>
      <c r="H9" s="278"/>
      <c r="I9" s="278"/>
      <c r="J9" s="278"/>
      <c r="K9" s="278"/>
      <c r="L9" s="278"/>
      <c r="M9" s="278"/>
      <c r="N9" s="278"/>
      <c r="O9" s="279"/>
      <c r="P9" s="146"/>
      <c r="Q9" s="146"/>
      <c r="R9" s="146"/>
      <c r="S9" s="146"/>
      <c r="T9" s="146"/>
    </row>
    <row r="10" spans="1:20" ht="16" x14ac:dyDescent="0.2">
      <c r="B10" s="89">
        <v>42277</v>
      </c>
      <c r="C10" s="56" t="s">
        <v>111</v>
      </c>
      <c r="D10" s="53">
        <f>SUM(E11:E17)</f>
        <v>28500</v>
      </c>
      <c r="E10" s="8"/>
      <c r="G10" s="277"/>
      <c r="H10" s="278"/>
      <c r="I10" s="278"/>
      <c r="J10" s="278"/>
      <c r="K10" s="278"/>
      <c r="L10" s="278"/>
      <c r="M10" s="278"/>
      <c r="N10" s="278"/>
      <c r="O10" s="279"/>
      <c r="P10" s="146"/>
      <c r="Q10" s="146"/>
      <c r="R10" s="146"/>
      <c r="S10" s="146"/>
      <c r="T10" s="146"/>
    </row>
    <row r="11" spans="1:20" ht="16" x14ac:dyDescent="0.2">
      <c r="B11" s="56"/>
      <c r="C11" s="56" t="s">
        <v>74</v>
      </c>
      <c r="D11" s="53"/>
      <c r="E11" s="8">
        <f>'Income Statement (Unit 5)'!E12</f>
        <v>11800</v>
      </c>
      <c r="G11" s="277"/>
      <c r="H11" s="278"/>
      <c r="I11" s="278"/>
      <c r="J11" s="278"/>
      <c r="K11" s="278"/>
      <c r="L11" s="278"/>
      <c r="M11" s="278"/>
      <c r="N11" s="278"/>
      <c r="O11" s="279"/>
      <c r="P11" s="146"/>
      <c r="Q11" s="146"/>
      <c r="R11" s="146"/>
      <c r="S11" s="146"/>
      <c r="T11" s="146"/>
    </row>
    <row r="12" spans="1:20" ht="16" x14ac:dyDescent="0.2">
      <c r="B12" s="56"/>
      <c r="C12" s="56" t="s">
        <v>19</v>
      </c>
      <c r="D12" s="53"/>
      <c r="E12" s="8">
        <f>'Income Statement (Unit 5)'!E13</f>
        <v>12000</v>
      </c>
      <c r="G12" s="277"/>
      <c r="H12" s="278"/>
      <c r="I12" s="278"/>
      <c r="J12" s="278"/>
      <c r="K12" s="278"/>
      <c r="L12" s="278"/>
      <c r="M12" s="278"/>
      <c r="N12" s="278"/>
      <c r="O12" s="279"/>
      <c r="P12" s="146"/>
      <c r="Q12" s="146"/>
      <c r="R12" s="146"/>
      <c r="S12" s="146"/>
      <c r="T12" s="146"/>
    </row>
    <row r="13" spans="1:20" ht="16" x14ac:dyDescent="0.2">
      <c r="B13" s="56"/>
      <c r="C13" s="56" t="s">
        <v>21</v>
      </c>
      <c r="D13" s="53"/>
      <c r="E13" s="8">
        <f>'Income Statement (Unit 5)'!E14</f>
        <v>2500</v>
      </c>
      <c r="G13" s="277"/>
      <c r="H13" s="278"/>
      <c r="I13" s="278"/>
      <c r="J13" s="278"/>
      <c r="K13" s="278"/>
      <c r="L13" s="278"/>
      <c r="M13" s="278"/>
      <c r="N13" s="278"/>
      <c r="O13" s="279"/>
      <c r="P13" s="146"/>
      <c r="Q13" s="146"/>
      <c r="R13" s="146"/>
      <c r="S13" s="146"/>
      <c r="T13" s="146"/>
    </row>
    <row r="14" spans="1:20" ht="16" x14ac:dyDescent="0.2">
      <c r="B14" s="56"/>
      <c r="C14" s="56" t="s">
        <v>76</v>
      </c>
      <c r="D14" s="53"/>
      <c r="E14" s="8">
        <f>'Income Statement (Unit 5)'!E15</f>
        <v>700</v>
      </c>
      <c r="G14" s="277"/>
      <c r="H14" s="278"/>
      <c r="I14" s="278"/>
      <c r="J14" s="278"/>
      <c r="K14" s="278"/>
      <c r="L14" s="278"/>
      <c r="M14" s="278"/>
      <c r="N14" s="278"/>
      <c r="O14" s="279"/>
      <c r="P14" s="146"/>
      <c r="Q14" s="146"/>
      <c r="R14" s="146"/>
      <c r="S14" s="146"/>
      <c r="T14" s="146"/>
    </row>
    <row r="15" spans="1:20" ht="16" x14ac:dyDescent="0.2">
      <c r="B15" s="56"/>
      <c r="C15" s="56" t="s">
        <v>75</v>
      </c>
      <c r="D15" s="53"/>
      <c r="E15" s="8">
        <f>'Income Statement (Unit 5)'!E16</f>
        <v>600</v>
      </c>
      <c r="G15" s="277"/>
      <c r="H15" s="278"/>
      <c r="I15" s="278"/>
      <c r="J15" s="278"/>
      <c r="K15" s="278"/>
      <c r="L15" s="278"/>
      <c r="M15" s="278"/>
      <c r="N15" s="278"/>
      <c r="O15" s="279"/>
      <c r="P15" s="146"/>
      <c r="Q15" s="146"/>
      <c r="R15" s="146"/>
      <c r="S15" s="146"/>
      <c r="T15" s="146"/>
    </row>
    <row r="16" spans="1:20" ht="16" x14ac:dyDescent="0.2">
      <c r="B16" s="56"/>
      <c r="C16" s="56" t="s">
        <v>20</v>
      </c>
      <c r="D16" s="53"/>
      <c r="E16" s="8">
        <f>'Income Statement (Unit 5)'!E17</f>
        <v>500</v>
      </c>
      <c r="G16" s="277"/>
      <c r="H16" s="278"/>
      <c r="I16" s="278"/>
      <c r="J16" s="278"/>
      <c r="K16" s="278"/>
      <c r="L16" s="278"/>
      <c r="M16" s="278"/>
      <c r="N16" s="278"/>
      <c r="O16" s="279"/>
      <c r="P16" s="146"/>
      <c r="Q16" s="146"/>
      <c r="R16" s="146"/>
      <c r="S16" s="146"/>
      <c r="T16" s="146"/>
    </row>
    <row r="17" spans="2:20" ht="16" x14ac:dyDescent="0.2">
      <c r="B17" s="56"/>
      <c r="C17" s="90" t="s">
        <v>35</v>
      </c>
      <c r="D17" s="53"/>
      <c r="E17" s="8">
        <f>'Income Statement (Unit 5)'!E18</f>
        <v>400</v>
      </c>
      <c r="G17" s="277"/>
      <c r="H17" s="278"/>
      <c r="I17" s="278"/>
      <c r="J17" s="278"/>
      <c r="K17" s="278"/>
      <c r="L17" s="278"/>
      <c r="M17" s="278"/>
      <c r="N17" s="278"/>
      <c r="O17" s="279"/>
      <c r="P17" s="146"/>
      <c r="Q17" s="146"/>
      <c r="R17" s="146"/>
      <c r="S17" s="146"/>
      <c r="T17" s="146"/>
    </row>
    <row r="18" spans="2:20" ht="16" x14ac:dyDescent="0.2">
      <c r="B18" s="55"/>
      <c r="C18" s="55"/>
      <c r="D18" s="8"/>
      <c r="E18" s="8"/>
      <c r="G18" s="277"/>
      <c r="H18" s="278"/>
      <c r="I18" s="278"/>
      <c r="J18" s="278"/>
      <c r="K18" s="278"/>
      <c r="L18" s="278"/>
      <c r="M18" s="278"/>
      <c r="N18" s="278"/>
      <c r="O18" s="279"/>
      <c r="P18" s="146"/>
      <c r="Q18" s="146"/>
      <c r="R18" s="146"/>
      <c r="S18" s="146"/>
      <c r="T18" s="146"/>
    </row>
    <row r="19" spans="2:20" ht="16" x14ac:dyDescent="0.2">
      <c r="B19" s="6">
        <v>42277</v>
      </c>
      <c r="C19" s="9" t="s">
        <v>111</v>
      </c>
      <c r="D19" s="8">
        <f>+E8-D10</f>
        <v>14700</v>
      </c>
      <c r="E19" s="8"/>
      <c r="G19" s="277"/>
      <c r="H19" s="278"/>
      <c r="I19" s="278"/>
      <c r="J19" s="278"/>
      <c r="K19" s="278"/>
      <c r="L19" s="278"/>
      <c r="M19" s="278"/>
      <c r="N19" s="278"/>
      <c r="O19" s="279"/>
      <c r="P19" s="146"/>
      <c r="Q19" s="146"/>
      <c r="R19" s="146"/>
      <c r="S19" s="146"/>
      <c r="T19" s="146"/>
    </row>
    <row r="20" spans="2:20" ht="16" x14ac:dyDescent="0.2">
      <c r="B20" s="9"/>
      <c r="C20" s="9" t="s">
        <v>112</v>
      </c>
      <c r="D20" s="8"/>
      <c r="E20" s="8">
        <f>D19</f>
        <v>14700</v>
      </c>
      <c r="G20" s="277"/>
      <c r="H20" s="278"/>
      <c r="I20" s="278"/>
      <c r="J20" s="278"/>
      <c r="K20" s="278"/>
      <c r="L20" s="278"/>
      <c r="M20" s="278"/>
      <c r="N20" s="278"/>
      <c r="O20" s="279"/>
      <c r="P20" s="146"/>
      <c r="Q20" s="146"/>
      <c r="R20" s="146"/>
      <c r="S20" s="146"/>
      <c r="T20" s="146"/>
    </row>
    <row r="21" spans="2:20" ht="16" x14ac:dyDescent="0.2">
      <c r="B21" s="9"/>
      <c r="C21" s="9"/>
      <c r="D21" s="21"/>
      <c r="E21" s="21"/>
      <c r="G21" s="277"/>
      <c r="H21" s="278"/>
      <c r="I21" s="278"/>
      <c r="J21" s="278"/>
      <c r="K21" s="278"/>
      <c r="L21" s="278"/>
      <c r="M21" s="278"/>
      <c r="N21" s="278"/>
      <c r="O21" s="279"/>
      <c r="P21" s="146"/>
      <c r="Q21" s="146"/>
      <c r="R21" s="146"/>
      <c r="S21" s="146"/>
      <c r="T21" s="146"/>
    </row>
    <row r="22" spans="2:20" ht="16" x14ac:dyDescent="0.2">
      <c r="B22" s="6">
        <v>42277</v>
      </c>
      <c r="C22" s="9" t="s">
        <v>60</v>
      </c>
      <c r="D22" s="8">
        <f>E23</f>
        <v>100000</v>
      </c>
      <c r="E22" s="8"/>
      <c r="G22" s="277"/>
      <c r="H22" s="278"/>
      <c r="I22" s="278"/>
      <c r="J22" s="278"/>
      <c r="K22" s="278"/>
      <c r="L22" s="278"/>
      <c r="M22" s="278"/>
      <c r="N22" s="278"/>
      <c r="O22" s="279"/>
      <c r="P22" s="146"/>
      <c r="Q22" s="146"/>
      <c r="R22" s="146"/>
      <c r="S22" s="146"/>
      <c r="T22" s="146"/>
    </row>
    <row r="23" spans="2:20" ht="16" x14ac:dyDescent="0.2">
      <c r="B23" s="9"/>
      <c r="C23" s="9" t="s">
        <v>61</v>
      </c>
      <c r="D23" s="21"/>
      <c r="E23" s="8">
        <f>'Trial Balance-autofil (Unit 4)'!G20</f>
        <v>100000</v>
      </c>
      <c r="G23" s="277"/>
      <c r="H23" s="278"/>
      <c r="I23" s="278"/>
      <c r="J23" s="278"/>
      <c r="K23" s="278"/>
      <c r="L23" s="278"/>
      <c r="M23" s="278"/>
      <c r="N23" s="278"/>
      <c r="O23" s="279"/>
      <c r="P23" s="146"/>
      <c r="Q23" s="146"/>
      <c r="R23" s="146"/>
      <c r="S23" s="146"/>
      <c r="T23" s="146"/>
    </row>
    <row r="24" spans="2:20" ht="16" x14ac:dyDescent="0.2">
      <c r="B24" s="9"/>
      <c r="C24" s="9"/>
      <c r="D24" s="8"/>
      <c r="E24" s="8"/>
      <c r="G24" s="277"/>
      <c r="H24" s="278"/>
      <c r="I24" s="278"/>
      <c r="J24" s="278"/>
      <c r="K24" s="278"/>
      <c r="L24" s="278"/>
      <c r="M24" s="278"/>
      <c r="N24" s="278"/>
      <c r="O24" s="279"/>
      <c r="P24" s="146"/>
      <c r="Q24" s="146"/>
      <c r="R24" s="146"/>
      <c r="S24" s="146"/>
      <c r="T24" s="146"/>
    </row>
    <row r="25" spans="2:20" ht="16" x14ac:dyDescent="0.2">
      <c r="B25" s="9"/>
      <c r="C25" s="9"/>
      <c r="D25" s="21">
        <f>SUM(D7:D23)</f>
        <v>186400</v>
      </c>
      <c r="E25" s="21">
        <f>SUM(E7:E23)</f>
        <v>186400</v>
      </c>
      <c r="G25" s="277"/>
      <c r="H25" s="278"/>
      <c r="I25" s="278"/>
      <c r="J25" s="278"/>
      <c r="K25" s="278"/>
      <c r="L25" s="278"/>
      <c r="M25" s="278"/>
      <c r="N25" s="278"/>
      <c r="O25" s="279"/>
      <c r="P25" s="146"/>
      <c r="Q25" s="146"/>
      <c r="R25" s="146"/>
      <c r="S25" s="146"/>
      <c r="T25" s="146"/>
    </row>
    <row r="26" spans="2:20" x14ac:dyDescent="0.2">
      <c r="G26" s="277"/>
      <c r="H26" s="278"/>
      <c r="I26" s="278"/>
      <c r="J26" s="278"/>
      <c r="K26" s="278"/>
      <c r="L26" s="278"/>
      <c r="M26" s="278"/>
      <c r="N26" s="278"/>
      <c r="O26" s="279"/>
      <c r="P26" s="146"/>
      <c r="Q26" s="146"/>
      <c r="R26" s="146"/>
      <c r="S26" s="146"/>
      <c r="T26" s="146"/>
    </row>
    <row r="27" spans="2:20" x14ac:dyDescent="0.2">
      <c r="G27" s="277"/>
      <c r="H27" s="278"/>
      <c r="I27" s="278"/>
      <c r="J27" s="278"/>
      <c r="K27" s="278"/>
      <c r="L27" s="278"/>
      <c r="M27" s="278"/>
      <c r="N27" s="278"/>
      <c r="O27" s="279"/>
      <c r="P27" s="146"/>
      <c r="Q27" s="146"/>
      <c r="R27" s="146"/>
      <c r="S27" s="146"/>
      <c r="T27" s="146"/>
    </row>
    <row r="28" spans="2:20" x14ac:dyDescent="0.2">
      <c r="G28" s="277"/>
      <c r="H28" s="278"/>
      <c r="I28" s="278"/>
      <c r="J28" s="278"/>
      <c r="K28" s="278"/>
      <c r="L28" s="278"/>
      <c r="M28" s="278"/>
      <c r="N28" s="278"/>
      <c r="O28" s="279"/>
      <c r="P28" s="146"/>
      <c r="Q28" s="146"/>
      <c r="R28" s="146"/>
      <c r="S28" s="146"/>
      <c r="T28" s="146"/>
    </row>
    <row r="29" spans="2:20" x14ac:dyDescent="0.2">
      <c r="G29" s="277"/>
      <c r="H29" s="278"/>
      <c r="I29" s="278"/>
      <c r="J29" s="278"/>
      <c r="K29" s="278"/>
      <c r="L29" s="278"/>
      <c r="M29" s="278"/>
      <c r="N29" s="278"/>
      <c r="O29" s="279"/>
      <c r="P29" s="146"/>
      <c r="Q29" s="146"/>
      <c r="R29" s="146"/>
      <c r="S29" s="146"/>
      <c r="T29" s="146"/>
    </row>
    <row r="30" spans="2:20" x14ac:dyDescent="0.2">
      <c r="G30" s="277"/>
      <c r="H30" s="278"/>
      <c r="I30" s="278"/>
      <c r="J30" s="278"/>
      <c r="K30" s="278"/>
      <c r="L30" s="278"/>
      <c r="M30" s="278"/>
      <c r="N30" s="278"/>
      <c r="O30" s="279"/>
      <c r="P30" s="146"/>
      <c r="Q30" s="146"/>
      <c r="R30" s="146"/>
      <c r="S30" s="146"/>
      <c r="T30" s="146"/>
    </row>
    <row r="31" spans="2:20" x14ac:dyDescent="0.2">
      <c r="G31" s="277"/>
      <c r="H31" s="278"/>
      <c r="I31" s="278"/>
      <c r="J31" s="278"/>
      <c r="K31" s="278"/>
      <c r="L31" s="278"/>
      <c r="M31" s="278"/>
      <c r="N31" s="278"/>
      <c r="O31" s="279"/>
    </row>
    <row r="32" spans="2:20" x14ac:dyDescent="0.2">
      <c r="G32" s="277"/>
      <c r="H32" s="278"/>
      <c r="I32" s="278"/>
      <c r="J32" s="278"/>
      <c r="K32" s="278"/>
      <c r="L32" s="278"/>
      <c r="M32" s="278"/>
      <c r="N32" s="278"/>
      <c r="O32" s="279"/>
    </row>
    <row r="33" spans="7:15" x14ac:dyDescent="0.2">
      <c r="G33" s="277"/>
      <c r="H33" s="278"/>
      <c r="I33" s="278"/>
      <c r="J33" s="278"/>
      <c r="K33" s="278"/>
      <c r="L33" s="278"/>
      <c r="M33" s="278"/>
      <c r="N33" s="278"/>
      <c r="O33" s="279"/>
    </row>
    <row r="34" spans="7:15" ht="16" thickBot="1" x14ac:dyDescent="0.25">
      <c r="G34" s="280"/>
      <c r="H34" s="281"/>
      <c r="I34" s="281"/>
      <c r="J34" s="281"/>
      <c r="K34" s="281"/>
      <c r="L34" s="281"/>
      <c r="M34" s="281"/>
      <c r="N34" s="281"/>
      <c r="O34" s="282"/>
    </row>
  </sheetData>
  <mergeCells count="6">
    <mergeCell ref="G7:O34"/>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4"/>
  <sheetViews>
    <sheetView topLeftCell="A11" workbookViewId="0">
      <selection activeCell="I11" sqref="I11"/>
    </sheetView>
  </sheetViews>
  <sheetFormatPr baseColWidth="10" defaultColWidth="14.5" defaultRowHeight="15" customHeight="1" x14ac:dyDescent="0.2"/>
  <cols>
    <col min="1" max="1" width="8.6640625" customWidth="1"/>
    <col min="2" max="2" width="36" customWidth="1"/>
    <col min="3" max="3" width="15.83203125" customWidth="1"/>
    <col min="4" max="4" width="15.6640625" customWidth="1"/>
    <col min="5" max="5" width="11.1640625" bestFit="1" customWidth="1"/>
    <col min="6" max="26" width="8.6640625" customWidth="1"/>
  </cols>
  <sheetData>
    <row r="1" spans="1:16" ht="16" x14ac:dyDescent="0.2">
      <c r="A1" s="236" t="s">
        <v>117</v>
      </c>
      <c r="B1" s="236"/>
      <c r="C1" s="236"/>
      <c r="D1" s="236"/>
      <c r="E1" s="236"/>
      <c r="F1" s="236"/>
      <c r="G1" s="236"/>
      <c r="H1" s="236"/>
      <c r="I1" s="236"/>
      <c r="J1" s="236"/>
      <c r="K1" s="236"/>
      <c r="L1" s="236"/>
      <c r="M1" s="236"/>
      <c r="N1" s="236"/>
      <c r="O1" s="236"/>
      <c r="P1" s="236"/>
    </row>
    <row r="2" spans="1:16" ht="15.75" customHeight="1" x14ac:dyDescent="0.2">
      <c r="B2" s="247" t="s">
        <v>85</v>
      </c>
      <c r="C2" s="226"/>
      <c r="D2" s="227"/>
    </row>
    <row r="3" spans="1:16" ht="15.75" customHeight="1" x14ac:dyDescent="0.2">
      <c r="B3" s="247" t="s">
        <v>62</v>
      </c>
      <c r="C3" s="226"/>
      <c r="D3" s="227"/>
    </row>
    <row r="4" spans="1:16" x14ac:dyDescent="0.2">
      <c r="B4" s="247" t="s">
        <v>91</v>
      </c>
      <c r="C4" s="226"/>
      <c r="D4" s="227"/>
    </row>
    <row r="5" spans="1:16" ht="16" x14ac:dyDescent="0.2">
      <c r="B5" s="2"/>
      <c r="C5" s="247" t="s">
        <v>63</v>
      </c>
      <c r="D5" s="227"/>
    </row>
    <row r="6" spans="1:16" ht="17" x14ac:dyDescent="0.2">
      <c r="B6" s="45" t="s">
        <v>32</v>
      </c>
      <c r="C6" s="46" t="s">
        <v>16</v>
      </c>
      <c r="D6" s="46" t="s">
        <v>17</v>
      </c>
    </row>
    <row r="7" spans="1:16" ht="16" x14ac:dyDescent="0.2">
      <c r="B7" s="9" t="s">
        <v>4</v>
      </c>
      <c r="C7" s="47">
        <f>'Balance Sheet (Unit 5)'!D9</f>
        <v>75200</v>
      </c>
      <c r="D7" s="47"/>
    </row>
    <row r="8" spans="1:16" ht="16" x14ac:dyDescent="0.2">
      <c r="B8" s="9" t="s">
        <v>9</v>
      </c>
      <c r="C8" s="47">
        <f>'Balance Sheet (Unit 5)'!D10</f>
        <v>0</v>
      </c>
      <c r="D8" s="47"/>
    </row>
    <row r="9" spans="1:16" ht="16" x14ac:dyDescent="0.2">
      <c r="B9" s="29" t="s">
        <v>10</v>
      </c>
      <c r="C9" s="47">
        <f>'Balance Sheet (Unit 5)'!D11</f>
        <v>600</v>
      </c>
      <c r="D9" s="47"/>
    </row>
    <row r="10" spans="1:16" ht="16" x14ac:dyDescent="0.2">
      <c r="B10" s="9" t="s">
        <v>11</v>
      </c>
      <c r="C10" s="47">
        <f>'Balance Sheet (Unit 5)'!D12</f>
        <v>10900</v>
      </c>
      <c r="D10" s="47"/>
    </row>
    <row r="11" spans="1:16" ht="16" x14ac:dyDescent="0.2">
      <c r="B11" s="9" t="s">
        <v>73</v>
      </c>
      <c r="C11" s="47">
        <f>'Balance Sheet (Unit 5)'!D21</f>
        <v>240000</v>
      </c>
      <c r="D11" s="47"/>
    </row>
    <row r="12" spans="1:16" ht="16" x14ac:dyDescent="0.2">
      <c r="B12" s="9" t="s">
        <v>33</v>
      </c>
      <c r="C12" s="47">
        <f>'Balance Sheet (Unit 5)'!D22</f>
        <v>-2500</v>
      </c>
      <c r="D12" s="47"/>
    </row>
    <row r="13" spans="1:16" ht="16" x14ac:dyDescent="0.2">
      <c r="B13" s="9" t="s">
        <v>5</v>
      </c>
      <c r="C13" s="47"/>
      <c r="D13" s="47">
        <f>'Balance Sheet (Unit 5)'!I17</f>
        <v>100000</v>
      </c>
    </row>
    <row r="14" spans="1:16" ht="16" x14ac:dyDescent="0.2">
      <c r="B14" s="9" t="s">
        <v>82</v>
      </c>
      <c r="C14" s="47"/>
      <c r="D14" s="47">
        <f>'Balance Sheet (Unit 5)'!I10</f>
        <v>1400</v>
      </c>
    </row>
    <row r="15" spans="1:16" ht="16" x14ac:dyDescent="0.2">
      <c r="B15" s="9" t="s">
        <v>80</v>
      </c>
      <c r="C15" s="47"/>
      <c r="D15" s="47">
        <f>'Balance Sheet (Unit 5)'!I11</f>
        <v>100000</v>
      </c>
    </row>
    <row r="16" spans="1:16" ht="16" x14ac:dyDescent="0.2">
      <c r="B16" s="9" t="s">
        <v>34</v>
      </c>
      <c r="C16" s="47"/>
      <c r="D16" s="47">
        <f>'Balance Sheet (Unit 5)'!I12</f>
        <v>500</v>
      </c>
    </row>
    <row r="17" spans="2:5" ht="16" x14ac:dyDescent="0.2">
      <c r="B17" s="9" t="s">
        <v>7</v>
      </c>
      <c r="C17" s="47"/>
      <c r="D17" s="47">
        <f>'Balance Sheet (Unit 5)'!I9</f>
        <v>2300</v>
      </c>
    </row>
    <row r="18" spans="2:5" x14ac:dyDescent="0.2">
      <c r="B18" s="138" t="s">
        <v>83</v>
      </c>
      <c r="C18" s="47"/>
      <c r="D18" s="47">
        <f>'Balance Sheet (Unit 5)'!I13</f>
        <v>5300</v>
      </c>
    </row>
    <row r="19" spans="2:5" ht="16" x14ac:dyDescent="0.2">
      <c r="B19" s="9" t="s">
        <v>6</v>
      </c>
      <c r="C19" s="47"/>
      <c r="D19" s="47">
        <f>'Balance Sheet (Unit 5)'!I22</f>
        <v>200000</v>
      </c>
    </row>
    <row r="20" spans="2:5" ht="16" x14ac:dyDescent="0.2">
      <c r="B20" s="9" t="s">
        <v>60</v>
      </c>
      <c r="C20" s="47"/>
      <c r="D20" s="47">
        <f>'Balance Sheet (Unit 5)'!I23</f>
        <v>-85300</v>
      </c>
    </row>
    <row r="21" spans="2:5" x14ac:dyDescent="0.2">
      <c r="B21" s="17"/>
      <c r="C21" s="47"/>
      <c r="D21" s="47"/>
    </row>
    <row r="22" spans="2:5" x14ac:dyDescent="0.2">
      <c r="B22" s="17"/>
      <c r="C22" s="47">
        <f>SUM(C7,C8,C11,C12,C9,C10,C13,C14)</f>
        <v>324200</v>
      </c>
      <c r="D22" s="47">
        <f>SUM(D7:D20)</f>
        <v>324200</v>
      </c>
      <c r="E22" s="22">
        <f>C22-D22</f>
        <v>0</v>
      </c>
    </row>
    <row r="23" spans="2:5" x14ac:dyDescent="0.2">
      <c r="B23" s="17"/>
      <c r="C23" s="47"/>
      <c r="D23" s="47"/>
    </row>
    <row r="24" spans="2:5" x14ac:dyDescent="0.2">
      <c r="B24" s="17"/>
      <c r="C24" s="47"/>
      <c r="D24" s="47"/>
    </row>
    <row r="25" spans="2:5" x14ac:dyDescent="0.2">
      <c r="B25" s="17"/>
      <c r="C25" s="47"/>
      <c r="D25" s="47"/>
    </row>
    <row r="26" spans="2:5" x14ac:dyDescent="0.2">
      <c r="B26" s="17"/>
      <c r="C26" s="47"/>
      <c r="D26" s="47"/>
    </row>
    <row r="27" spans="2:5" x14ac:dyDescent="0.2">
      <c r="B27" s="17"/>
      <c r="C27" s="47"/>
      <c r="D27" s="47"/>
    </row>
    <row r="28" spans="2:5" x14ac:dyDescent="0.2">
      <c r="B28" s="17"/>
      <c r="C28" s="47"/>
      <c r="D28" s="47"/>
    </row>
    <row r="29" spans="2:5" x14ac:dyDescent="0.2">
      <c r="B29" s="17"/>
      <c r="C29" s="17"/>
      <c r="D29" s="17"/>
    </row>
    <row r="30" spans="2:5" x14ac:dyDescent="0.2">
      <c r="B30" s="17"/>
      <c r="C30" s="17"/>
      <c r="D30" s="17"/>
    </row>
    <row r="31" spans="2:5" x14ac:dyDescent="0.2">
      <c r="B31" s="17"/>
      <c r="C31" s="17"/>
      <c r="D31" s="17"/>
    </row>
    <row r="32" spans="2:5" x14ac:dyDescent="0.2">
      <c r="B32" s="17"/>
      <c r="C32" s="17"/>
      <c r="D32" s="17"/>
    </row>
    <row r="33" spans="2:4" x14ac:dyDescent="0.2">
      <c r="B33" s="17"/>
      <c r="C33" s="17"/>
      <c r="D33" s="17"/>
    </row>
    <row r="34" spans="2:4" x14ac:dyDescent="0.2">
      <c r="B34" s="17"/>
      <c r="C34" s="17"/>
      <c r="D34" s="17"/>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8"/>
  <sheetViews>
    <sheetView workbookViewId="0">
      <selection activeCell="L17" sqref="L17"/>
    </sheetView>
  </sheetViews>
  <sheetFormatPr baseColWidth="10" defaultColWidth="14.5" defaultRowHeight="15" customHeight="1" x14ac:dyDescent="0.2"/>
  <cols>
    <col min="1" max="16" width="8.6640625" customWidth="1"/>
  </cols>
  <sheetData>
    <row r="1" spans="1:17" s="58" customFormat="1" ht="15" customHeight="1" thickBot="1" x14ac:dyDescent="0.25"/>
    <row r="2" spans="1:17" s="58" customFormat="1" ht="15" customHeight="1" x14ac:dyDescent="0.2">
      <c r="A2" s="283" t="s">
        <v>93</v>
      </c>
      <c r="B2" s="284"/>
      <c r="C2" s="284"/>
      <c r="D2" s="284"/>
      <c r="E2" s="284"/>
      <c r="F2" s="284"/>
      <c r="G2" s="284"/>
      <c r="H2" s="284"/>
      <c r="I2" s="285"/>
      <c r="J2" s="149"/>
      <c r="K2" s="149"/>
      <c r="L2" s="149"/>
      <c r="M2" s="149"/>
      <c r="N2" s="149"/>
      <c r="O2" s="149"/>
    </row>
    <row r="3" spans="1:17" ht="15" customHeight="1" x14ac:dyDescent="0.2">
      <c r="A3" s="286"/>
      <c r="B3" s="287"/>
      <c r="C3" s="287"/>
      <c r="D3" s="287"/>
      <c r="E3" s="287"/>
      <c r="F3" s="287"/>
      <c r="G3" s="287"/>
      <c r="H3" s="287"/>
      <c r="I3" s="288"/>
      <c r="J3" s="149"/>
      <c r="K3" s="149"/>
      <c r="L3" s="149"/>
      <c r="M3" s="149"/>
      <c r="N3" s="149"/>
      <c r="O3" s="149"/>
    </row>
    <row r="4" spans="1:17" ht="15" customHeight="1" x14ac:dyDescent="0.2">
      <c r="A4" s="286"/>
      <c r="B4" s="287"/>
      <c r="C4" s="287"/>
      <c r="D4" s="287"/>
      <c r="E4" s="287"/>
      <c r="F4" s="287"/>
      <c r="G4" s="287"/>
      <c r="H4" s="287"/>
      <c r="I4" s="288"/>
      <c r="J4" s="149"/>
      <c r="K4" s="149"/>
      <c r="L4" s="149"/>
      <c r="M4" s="149"/>
      <c r="N4" s="149"/>
      <c r="O4" s="149"/>
    </row>
    <row r="5" spans="1:17" ht="15" customHeight="1" x14ac:dyDescent="0.2">
      <c r="A5" s="286"/>
      <c r="B5" s="287"/>
      <c r="C5" s="287"/>
      <c r="D5" s="287"/>
      <c r="E5" s="287"/>
      <c r="F5" s="287"/>
      <c r="G5" s="287"/>
      <c r="H5" s="287"/>
      <c r="I5" s="288"/>
      <c r="J5" s="149"/>
      <c r="K5" s="149"/>
      <c r="L5" s="149"/>
      <c r="M5" s="149"/>
      <c r="N5" s="149"/>
      <c r="O5" s="149"/>
    </row>
    <row r="6" spans="1:17" ht="15" customHeight="1" x14ac:dyDescent="0.2">
      <c r="A6" s="286"/>
      <c r="B6" s="287"/>
      <c r="C6" s="287"/>
      <c r="D6" s="287"/>
      <c r="E6" s="287"/>
      <c r="F6" s="287"/>
      <c r="G6" s="287"/>
      <c r="H6" s="287"/>
      <c r="I6" s="288"/>
      <c r="J6" s="149"/>
      <c r="K6" s="149"/>
      <c r="L6" s="149"/>
      <c r="M6" s="149"/>
      <c r="N6" s="149"/>
      <c r="O6" s="149"/>
    </row>
    <row r="7" spans="1:17" ht="15" customHeight="1" x14ac:dyDescent="0.2">
      <c r="A7" s="286"/>
      <c r="B7" s="287"/>
      <c r="C7" s="287"/>
      <c r="D7" s="287"/>
      <c r="E7" s="287"/>
      <c r="F7" s="287"/>
      <c r="G7" s="287"/>
      <c r="H7" s="287"/>
      <c r="I7" s="288"/>
      <c r="J7" s="149"/>
      <c r="K7" s="149"/>
      <c r="L7" s="149"/>
      <c r="M7" s="149"/>
      <c r="N7" s="149"/>
      <c r="O7" s="149"/>
    </row>
    <row r="8" spans="1:17" ht="15" customHeight="1" x14ac:dyDescent="0.2">
      <c r="A8" s="286"/>
      <c r="B8" s="287"/>
      <c r="C8" s="287"/>
      <c r="D8" s="287"/>
      <c r="E8" s="287"/>
      <c r="F8" s="287"/>
      <c r="G8" s="287"/>
      <c r="H8" s="287"/>
      <c r="I8" s="288"/>
      <c r="J8" s="149"/>
      <c r="K8" s="149"/>
      <c r="L8" s="149"/>
      <c r="M8" s="149"/>
      <c r="N8" s="149"/>
      <c r="O8" s="149"/>
    </row>
    <row r="9" spans="1:17" ht="15" customHeight="1" x14ac:dyDescent="0.2">
      <c r="A9" s="286"/>
      <c r="B9" s="287"/>
      <c r="C9" s="287"/>
      <c r="D9" s="287"/>
      <c r="E9" s="287"/>
      <c r="F9" s="287"/>
      <c r="G9" s="287"/>
      <c r="H9" s="287"/>
      <c r="I9" s="288"/>
      <c r="J9" s="149"/>
      <c r="K9" s="149"/>
      <c r="L9" s="149"/>
      <c r="M9" s="149"/>
      <c r="N9" s="149"/>
      <c r="O9" s="149"/>
    </row>
    <row r="10" spans="1:17" ht="15" customHeight="1" x14ac:dyDescent="0.2">
      <c r="A10" s="286"/>
      <c r="B10" s="287"/>
      <c r="C10" s="287"/>
      <c r="D10" s="287"/>
      <c r="E10" s="287"/>
      <c r="F10" s="287"/>
      <c r="G10" s="287"/>
      <c r="H10" s="287"/>
      <c r="I10" s="288"/>
      <c r="J10" s="149"/>
      <c r="K10" s="149"/>
      <c r="L10" s="149"/>
      <c r="M10" s="149"/>
      <c r="N10" s="149"/>
      <c r="O10" s="149"/>
    </row>
    <row r="11" spans="1:17" ht="15" customHeight="1" x14ac:dyDescent="0.2">
      <c r="A11" s="286"/>
      <c r="B11" s="287"/>
      <c r="C11" s="287"/>
      <c r="D11" s="287"/>
      <c r="E11" s="287"/>
      <c r="F11" s="287"/>
      <c r="G11" s="287"/>
      <c r="H11" s="287"/>
      <c r="I11" s="288"/>
      <c r="J11" s="149"/>
      <c r="K11" s="149"/>
      <c r="L11" s="149"/>
      <c r="M11" s="149"/>
      <c r="N11" s="149"/>
      <c r="O11" s="149"/>
    </row>
    <row r="12" spans="1:17" ht="15" customHeight="1" x14ac:dyDescent="0.2">
      <c r="A12" s="286"/>
      <c r="B12" s="287"/>
      <c r="C12" s="287"/>
      <c r="D12" s="287"/>
      <c r="E12" s="287"/>
      <c r="F12" s="287"/>
      <c r="G12" s="287"/>
      <c r="H12" s="287"/>
      <c r="I12" s="288"/>
      <c r="J12" s="149"/>
      <c r="K12" s="149"/>
      <c r="L12" s="149"/>
      <c r="M12" s="149"/>
      <c r="N12" s="149"/>
      <c r="O12" s="149"/>
    </row>
    <row r="13" spans="1:17" ht="15" customHeight="1" x14ac:dyDescent="0.2">
      <c r="A13" s="286"/>
      <c r="B13" s="287"/>
      <c r="C13" s="287"/>
      <c r="D13" s="287"/>
      <c r="E13" s="287"/>
      <c r="F13" s="287"/>
      <c r="G13" s="287"/>
      <c r="H13" s="287"/>
      <c r="I13" s="288"/>
      <c r="J13" s="149"/>
      <c r="K13" s="149"/>
      <c r="L13" s="149"/>
      <c r="M13" s="149"/>
      <c r="N13" s="149"/>
      <c r="O13" s="149"/>
    </row>
    <row r="14" spans="1:17" ht="15" customHeight="1" thickBot="1" x14ac:dyDescent="0.25">
      <c r="A14" s="289"/>
      <c r="B14" s="290"/>
      <c r="C14" s="290"/>
      <c r="D14" s="290"/>
      <c r="E14" s="290"/>
      <c r="F14" s="290"/>
      <c r="G14" s="290"/>
      <c r="H14" s="290"/>
      <c r="I14" s="291"/>
      <c r="J14" s="149"/>
      <c r="K14" s="149"/>
      <c r="L14" s="149"/>
      <c r="M14" s="149"/>
      <c r="N14" s="149"/>
      <c r="O14" s="149"/>
    </row>
    <row r="15" spans="1:17" ht="15" customHeight="1" thickBot="1" x14ac:dyDescent="0.25">
      <c r="A15" s="146"/>
      <c r="B15" s="146"/>
      <c r="C15" s="146"/>
      <c r="D15" s="146"/>
      <c r="E15" s="146"/>
      <c r="F15" s="146"/>
      <c r="G15" s="146"/>
      <c r="H15" s="146"/>
      <c r="I15" s="146"/>
      <c r="J15" s="146"/>
      <c r="K15" s="146"/>
      <c r="L15" s="146"/>
      <c r="M15" s="60"/>
      <c r="N15" s="60"/>
      <c r="O15" s="60"/>
    </row>
    <row r="16" spans="1:17" ht="15" customHeight="1" x14ac:dyDescent="0.2">
      <c r="A16" s="292" t="s">
        <v>245</v>
      </c>
      <c r="B16" s="293"/>
      <c r="C16" s="293"/>
      <c r="D16" s="293"/>
      <c r="E16" s="293"/>
      <c r="F16" s="293"/>
      <c r="G16" s="293"/>
      <c r="H16" s="293"/>
      <c r="I16" s="293"/>
      <c r="J16" s="294"/>
      <c r="K16" s="148"/>
      <c r="L16" s="148"/>
      <c r="M16" s="148"/>
      <c r="N16" s="148"/>
      <c r="O16" s="148"/>
      <c r="P16" s="148"/>
      <c r="Q16" s="148"/>
    </row>
    <row r="17" spans="1:17" ht="15" customHeight="1" x14ac:dyDescent="0.2">
      <c r="A17" s="295"/>
      <c r="B17" s="296"/>
      <c r="C17" s="296"/>
      <c r="D17" s="296"/>
      <c r="E17" s="296"/>
      <c r="F17" s="296"/>
      <c r="G17" s="296"/>
      <c r="H17" s="296"/>
      <c r="I17" s="296"/>
      <c r="J17" s="297"/>
      <c r="K17" s="148"/>
      <c r="L17" s="148"/>
      <c r="M17" s="148"/>
      <c r="N17" s="148"/>
      <c r="O17" s="148"/>
      <c r="P17" s="148"/>
      <c r="Q17" s="148"/>
    </row>
    <row r="18" spans="1:17" ht="15" customHeight="1" x14ac:dyDescent="0.2">
      <c r="A18" s="295"/>
      <c r="B18" s="296"/>
      <c r="C18" s="296"/>
      <c r="D18" s="296"/>
      <c r="E18" s="296"/>
      <c r="F18" s="296"/>
      <c r="G18" s="296"/>
      <c r="H18" s="296"/>
      <c r="I18" s="296"/>
      <c r="J18" s="297"/>
      <c r="K18" s="148"/>
      <c r="L18" s="148"/>
      <c r="M18" s="148"/>
      <c r="N18" s="148"/>
      <c r="O18" s="148"/>
      <c r="P18" s="148"/>
      <c r="Q18" s="148"/>
    </row>
    <row r="19" spans="1:17" ht="15" customHeight="1" x14ac:dyDescent="0.2">
      <c r="A19" s="295"/>
      <c r="B19" s="296"/>
      <c r="C19" s="296"/>
      <c r="D19" s="296"/>
      <c r="E19" s="296"/>
      <c r="F19" s="296"/>
      <c r="G19" s="296"/>
      <c r="H19" s="296"/>
      <c r="I19" s="296"/>
      <c r="J19" s="297"/>
      <c r="K19" s="148"/>
      <c r="L19" s="148"/>
      <c r="M19" s="148"/>
      <c r="N19" s="148"/>
      <c r="O19" s="148"/>
      <c r="P19" s="148"/>
      <c r="Q19" s="148"/>
    </row>
    <row r="20" spans="1:17" ht="15" customHeight="1" x14ac:dyDescent="0.2">
      <c r="A20" s="295"/>
      <c r="B20" s="296"/>
      <c r="C20" s="296"/>
      <c r="D20" s="296"/>
      <c r="E20" s="296"/>
      <c r="F20" s="296"/>
      <c r="G20" s="296"/>
      <c r="H20" s="296"/>
      <c r="I20" s="296"/>
      <c r="J20" s="297"/>
      <c r="K20" s="148"/>
      <c r="L20" s="148"/>
      <c r="M20" s="148"/>
      <c r="N20" s="148"/>
      <c r="O20" s="148"/>
      <c r="P20" s="148"/>
      <c r="Q20" s="148"/>
    </row>
    <row r="21" spans="1:17" ht="15" customHeight="1" x14ac:dyDescent="0.2">
      <c r="A21" s="295"/>
      <c r="B21" s="296"/>
      <c r="C21" s="296"/>
      <c r="D21" s="296"/>
      <c r="E21" s="296"/>
      <c r="F21" s="296"/>
      <c r="G21" s="296"/>
      <c r="H21" s="296"/>
      <c r="I21" s="296"/>
      <c r="J21" s="297"/>
      <c r="K21" s="148"/>
      <c r="L21" s="148"/>
      <c r="M21" s="148"/>
      <c r="N21" s="148"/>
      <c r="O21" s="148"/>
      <c r="P21" s="148"/>
      <c r="Q21" s="148"/>
    </row>
    <row r="22" spans="1:17" ht="15" customHeight="1" x14ac:dyDescent="0.2">
      <c r="A22" s="295"/>
      <c r="B22" s="296"/>
      <c r="C22" s="296"/>
      <c r="D22" s="296"/>
      <c r="E22" s="296"/>
      <c r="F22" s="296"/>
      <c r="G22" s="296"/>
      <c r="H22" s="296"/>
      <c r="I22" s="296"/>
      <c r="J22" s="297"/>
      <c r="K22" s="148"/>
      <c r="L22" s="148"/>
      <c r="M22" s="148"/>
      <c r="N22" s="148"/>
      <c r="O22" s="148"/>
      <c r="P22" s="148"/>
      <c r="Q22" s="148"/>
    </row>
    <row r="23" spans="1:17" ht="15" customHeight="1" x14ac:dyDescent="0.2">
      <c r="A23" s="295"/>
      <c r="B23" s="296"/>
      <c r="C23" s="296"/>
      <c r="D23" s="296"/>
      <c r="E23" s="296"/>
      <c r="F23" s="296"/>
      <c r="G23" s="296"/>
      <c r="H23" s="296"/>
      <c r="I23" s="296"/>
      <c r="J23" s="297"/>
      <c r="K23" s="148"/>
      <c r="L23" s="148"/>
      <c r="M23" s="148"/>
      <c r="N23" s="148"/>
      <c r="O23" s="148"/>
      <c r="P23" s="148"/>
      <c r="Q23" s="148"/>
    </row>
    <row r="24" spans="1:17" ht="15" customHeight="1" x14ac:dyDescent="0.2">
      <c r="A24" s="295"/>
      <c r="B24" s="296"/>
      <c r="C24" s="296"/>
      <c r="D24" s="296"/>
      <c r="E24" s="296"/>
      <c r="F24" s="296"/>
      <c r="G24" s="296"/>
      <c r="H24" s="296"/>
      <c r="I24" s="296"/>
      <c r="J24" s="297"/>
      <c r="K24" s="148"/>
      <c r="L24" s="148"/>
      <c r="M24" s="148"/>
      <c r="N24" s="148"/>
      <c r="O24" s="148"/>
      <c r="P24" s="148"/>
      <c r="Q24" s="148"/>
    </row>
    <row r="25" spans="1:17" ht="15" customHeight="1" x14ac:dyDescent="0.2">
      <c r="A25" s="295"/>
      <c r="B25" s="296"/>
      <c r="C25" s="296"/>
      <c r="D25" s="296"/>
      <c r="E25" s="296"/>
      <c r="F25" s="296"/>
      <c r="G25" s="296"/>
      <c r="H25" s="296"/>
      <c r="I25" s="296"/>
      <c r="J25" s="297"/>
      <c r="K25" s="148"/>
      <c r="L25" s="148"/>
      <c r="M25" s="148"/>
      <c r="N25" s="148"/>
      <c r="O25" s="148"/>
      <c r="P25" s="148"/>
      <c r="Q25" s="148"/>
    </row>
    <row r="26" spans="1:17" ht="15" customHeight="1" x14ac:dyDescent="0.2">
      <c r="A26" s="295"/>
      <c r="B26" s="296"/>
      <c r="C26" s="296"/>
      <c r="D26" s="296"/>
      <c r="E26" s="296"/>
      <c r="F26" s="296"/>
      <c r="G26" s="296"/>
      <c r="H26" s="296"/>
      <c r="I26" s="296"/>
      <c r="J26" s="297"/>
      <c r="K26" s="148"/>
      <c r="L26" s="148"/>
      <c r="M26" s="148"/>
      <c r="N26" s="148"/>
      <c r="O26" s="148"/>
      <c r="P26" s="148"/>
      <c r="Q26" s="148"/>
    </row>
    <row r="27" spans="1:17" ht="15" customHeight="1" x14ac:dyDescent="0.2">
      <c r="A27" s="295"/>
      <c r="B27" s="296"/>
      <c r="C27" s="296"/>
      <c r="D27" s="296"/>
      <c r="E27" s="296"/>
      <c r="F27" s="296"/>
      <c r="G27" s="296"/>
      <c r="H27" s="296"/>
      <c r="I27" s="296"/>
      <c r="J27" s="297"/>
      <c r="K27" s="148"/>
      <c r="L27" s="148"/>
      <c r="M27" s="148"/>
      <c r="N27" s="148"/>
      <c r="O27" s="148"/>
      <c r="P27" s="148"/>
      <c r="Q27" s="148"/>
    </row>
    <row r="28" spans="1:17" ht="15" customHeight="1" x14ac:dyDescent="0.2">
      <c r="A28" s="295"/>
      <c r="B28" s="296"/>
      <c r="C28" s="296"/>
      <c r="D28" s="296"/>
      <c r="E28" s="296"/>
      <c r="F28" s="296"/>
      <c r="G28" s="296"/>
      <c r="H28" s="296"/>
      <c r="I28" s="296"/>
      <c r="J28" s="297"/>
      <c r="K28" s="148"/>
      <c r="L28" s="148"/>
      <c r="M28" s="148"/>
      <c r="N28" s="148"/>
      <c r="O28" s="148"/>
      <c r="P28" s="148"/>
      <c r="Q28" s="148"/>
    </row>
    <row r="29" spans="1:17" ht="15" customHeight="1" x14ac:dyDescent="0.2">
      <c r="A29" s="295"/>
      <c r="B29" s="296"/>
      <c r="C29" s="296"/>
      <c r="D29" s="296"/>
      <c r="E29" s="296"/>
      <c r="F29" s="296"/>
      <c r="G29" s="296"/>
      <c r="H29" s="296"/>
      <c r="I29" s="296"/>
      <c r="J29" s="297"/>
      <c r="K29" s="148"/>
      <c r="L29" s="148"/>
      <c r="M29" s="148"/>
      <c r="N29" s="148"/>
      <c r="O29" s="148"/>
      <c r="P29" s="148"/>
      <c r="Q29" s="148"/>
    </row>
    <row r="30" spans="1:17" ht="15" customHeight="1" x14ac:dyDescent="0.2">
      <c r="A30" s="295"/>
      <c r="B30" s="296"/>
      <c r="C30" s="296"/>
      <c r="D30" s="296"/>
      <c r="E30" s="296"/>
      <c r="F30" s="296"/>
      <c r="G30" s="296"/>
      <c r="H30" s="296"/>
      <c r="I30" s="296"/>
      <c r="J30" s="297"/>
      <c r="K30" s="148"/>
      <c r="L30" s="148"/>
      <c r="M30" s="148"/>
      <c r="N30" s="148"/>
      <c r="O30" s="148"/>
      <c r="P30" s="148"/>
      <c r="Q30" s="148"/>
    </row>
    <row r="31" spans="1:17" ht="15" customHeight="1" x14ac:dyDescent="0.2">
      <c r="A31" s="295"/>
      <c r="B31" s="296"/>
      <c r="C31" s="296"/>
      <c r="D31" s="296"/>
      <c r="E31" s="296"/>
      <c r="F31" s="296"/>
      <c r="G31" s="296"/>
      <c r="H31" s="296"/>
      <c r="I31" s="296"/>
      <c r="J31" s="297"/>
      <c r="K31" s="148"/>
      <c r="L31" s="148"/>
      <c r="M31" s="148"/>
      <c r="N31" s="148"/>
      <c r="O31" s="148"/>
      <c r="P31" s="148"/>
      <c r="Q31" s="148"/>
    </row>
    <row r="32" spans="1:17" ht="15" customHeight="1" x14ac:dyDescent="0.2">
      <c r="A32" s="295"/>
      <c r="B32" s="296"/>
      <c r="C32" s="296"/>
      <c r="D32" s="296"/>
      <c r="E32" s="296"/>
      <c r="F32" s="296"/>
      <c r="G32" s="296"/>
      <c r="H32" s="296"/>
      <c r="I32" s="296"/>
      <c r="J32" s="297"/>
      <c r="K32" s="148"/>
      <c r="L32" s="148"/>
      <c r="M32" s="148"/>
      <c r="N32" s="148"/>
      <c r="O32" s="148"/>
      <c r="P32" s="148"/>
      <c r="Q32" s="148"/>
    </row>
    <row r="33" spans="1:17" ht="15" customHeight="1" x14ac:dyDescent="0.2">
      <c r="A33" s="295"/>
      <c r="B33" s="296"/>
      <c r="C33" s="296"/>
      <c r="D33" s="296"/>
      <c r="E33" s="296"/>
      <c r="F33" s="296"/>
      <c r="G33" s="296"/>
      <c r="H33" s="296"/>
      <c r="I33" s="296"/>
      <c r="J33" s="297"/>
      <c r="K33" s="148"/>
      <c r="L33" s="148"/>
      <c r="M33" s="148"/>
      <c r="N33" s="148"/>
      <c r="O33" s="148"/>
      <c r="P33" s="148"/>
      <c r="Q33" s="148"/>
    </row>
    <row r="34" spans="1:17" ht="15" customHeight="1" x14ac:dyDescent="0.2">
      <c r="A34" s="295"/>
      <c r="B34" s="296"/>
      <c r="C34" s="296"/>
      <c r="D34" s="296"/>
      <c r="E34" s="296"/>
      <c r="F34" s="296"/>
      <c r="G34" s="296"/>
      <c r="H34" s="296"/>
      <c r="I34" s="296"/>
      <c r="J34" s="297"/>
      <c r="K34" s="148"/>
      <c r="L34" s="148"/>
      <c r="M34" s="148"/>
      <c r="N34" s="148"/>
      <c r="O34" s="148"/>
      <c r="P34" s="148"/>
      <c r="Q34" s="148"/>
    </row>
    <row r="35" spans="1:17" ht="15" customHeight="1" x14ac:dyDescent="0.2">
      <c r="A35" s="295"/>
      <c r="B35" s="296"/>
      <c r="C35" s="296"/>
      <c r="D35" s="296"/>
      <c r="E35" s="296"/>
      <c r="F35" s="296"/>
      <c r="G35" s="296"/>
      <c r="H35" s="296"/>
      <c r="I35" s="296"/>
      <c r="J35" s="297"/>
      <c r="K35" s="148"/>
      <c r="L35" s="148"/>
      <c r="M35" s="148"/>
      <c r="N35" s="148"/>
      <c r="O35" s="148"/>
      <c r="P35" s="148"/>
      <c r="Q35" s="148"/>
    </row>
    <row r="36" spans="1:17" ht="15" customHeight="1" x14ac:dyDescent="0.2">
      <c r="A36" s="295"/>
      <c r="B36" s="296"/>
      <c r="C36" s="296"/>
      <c r="D36" s="296"/>
      <c r="E36" s="296"/>
      <c r="F36" s="296"/>
      <c r="G36" s="296"/>
      <c r="H36" s="296"/>
      <c r="I36" s="296"/>
      <c r="J36" s="297"/>
      <c r="K36" s="148"/>
      <c r="L36" s="148"/>
      <c r="M36" s="148"/>
      <c r="N36" s="148"/>
      <c r="O36" s="148"/>
      <c r="P36" s="148"/>
      <c r="Q36" s="148"/>
    </row>
    <row r="37" spans="1:17" ht="15" customHeight="1" x14ac:dyDescent="0.2">
      <c r="A37" s="295"/>
      <c r="B37" s="296"/>
      <c r="C37" s="296"/>
      <c r="D37" s="296"/>
      <c r="E37" s="296"/>
      <c r="F37" s="296"/>
      <c r="G37" s="296"/>
      <c r="H37" s="296"/>
      <c r="I37" s="296"/>
      <c r="J37" s="297"/>
      <c r="K37" s="148"/>
      <c r="L37" s="148"/>
      <c r="M37" s="148"/>
      <c r="N37" s="148"/>
      <c r="O37" s="148"/>
      <c r="P37" s="148"/>
      <c r="Q37" s="148"/>
    </row>
    <row r="38" spans="1:17" ht="15" customHeight="1" x14ac:dyDescent="0.2">
      <c r="A38" s="295"/>
      <c r="B38" s="296"/>
      <c r="C38" s="296"/>
      <c r="D38" s="296"/>
      <c r="E38" s="296"/>
      <c r="F38" s="296"/>
      <c r="G38" s="296"/>
      <c r="H38" s="296"/>
      <c r="I38" s="296"/>
      <c r="J38" s="297"/>
      <c r="K38" s="148"/>
      <c r="L38" s="148"/>
      <c r="M38" s="148"/>
      <c r="N38" s="148"/>
      <c r="O38" s="148"/>
      <c r="P38" s="148"/>
      <c r="Q38" s="148"/>
    </row>
    <row r="39" spans="1:17" ht="15" customHeight="1" x14ac:dyDescent="0.2">
      <c r="A39" s="295"/>
      <c r="B39" s="296"/>
      <c r="C39" s="296"/>
      <c r="D39" s="296"/>
      <c r="E39" s="296"/>
      <c r="F39" s="296"/>
      <c r="G39" s="296"/>
      <c r="H39" s="296"/>
      <c r="I39" s="296"/>
      <c r="J39" s="297"/>
      <c r="K39" s="148"/>
      <c r="L39" s="148"/>
      <c r="M39" s="148"/>
      <c r="N39" s="148"/>
      <c r="O39" s="148"/>
      <c r="P39" s="148"/>
      <c r="Q39" s="148"/>
    </row>
    <row r="40" spans="1:17" ht="15" customHeight="1" x14ac:dyDescent="0.2">
      <c r="A40" s="295"/>
      <c r="B40" s="296"/>
      <c r="C40" s="296"/>
      <c r="D40" s="296"/>
      <c r="E40" s="296"/>
      <c r="F40" s="296"/>
      <c r="G40" s="296"/>
      <c r="H40" s="296"/>
      <c r="I40" s="296"/>
      <c r="J40" s="297"/>
      <c r="K40" s="148"/>
      <c r="L40" s="148"/>
      <c r="M40" s="148"/>
      <c r="N40" s="148"/>
      <c r="O40" s="148"/>
      <c r="P40" s="148"/>
      <c r="Q40" s="148"/>
    </row>
    <row r="41" spans="1:17" ht="15" customHeight="1" x14ac:dyDescent="0.2">
      <c r="A41" s="295"/>
      <c r="B41" s="296"/>
      <c r="C41" s="296"/>
      <c r="D41" s="296"/>
      <c r="E41" s="296"/>
      <c r="F41" s="296"/>
      <c r="G41" s="296"/>
      <c r="H41" s="296"/>
      <c r="I41" s="296"/>
      <c r="J41" s="297"/>
      <c r="K41" s="148"/>
      <c r="L41" s="148"/>
      <c r="M41" s="148"/>
      <c r="N41" s="148"/>
      <c r="O41" s="148"/>
      <c r="P41" s="148"/>
      <c r="Q41" s="148"/>
    </row>
    <row r="42" spans="1:17" ht="15" customHeight="1" x14ac:dyDescent="0.2">
      <c r="A42" s="295"/>
      <c r="B42" s="296"/>
      <c r="C42" s="296"/>
      <c r="D42" s="296"/>
      <c r="E42" s="296"/>
      <c r="F42" s="296"/>
      <c r="G42" s="296"/>
      <c r="H42" s="296"/>
      <c r="I42" s="296"/>
      <c r="J42" s="297"/>
      <c r="K42" s="148"/>
      <c r="L42" s="148"/>
      <c r="M42" s="148"/>
      <c r="N42" s="148"/>
      <c r="O42" s="148"/>
      <c r="P42" s="148"/>
      <c r="Q42" s="148"/>
    </row>
    <row r="43" spans="1:17" ht="15" customHeight="1" x14ac:dyDescent="0.2">
      <c r="A43" s="295"/>
      <c r="B43" s="296"/>
      <c r="C43" s="296"/>
      <c r="D43" s="296"/>
      <c r="E43" s="296"/>
      <c r="F43" s="296"/>
      <c r="G43" s="296"/>
      <c r="H43" s="296"/>
      <c r="I43" s="296"/>
      <c r="J43" s="297"/>
      <c r="K43" s="148"/>
      <c r="L43" s="148"/>
      <c r="M43" s="148"/>
      <c r="N43" s="148"/>
      <c r="O43" s="148"/>
      <c r="P43" s="148"/>
      <c r="Q43" s="148"/>
    </row>
    <row r="44" spans="1:17" ht="15" customHeight="1" x14ac:dyDescent="0.2">
      <c r="A44" s="295"/>
      <c r="B44" s="296"/>
      <c r="C44" s="296"/>
      <c r="D44" s="296"/>
      <c r="E44" s="296"/>
      <c r="F44" s="296"/>
      <c r="G44" s="296"/>
      <c r="H44" s="296"/>
      <c r="I44" s="296"/>
      <c r="J44" s="297"/>
      <c r="K44" s="148"/>
      <c r="L44" s="148"/>
      <c r="M44" s="148"/>
      <c r="N44" s="148"/>
      <c r="O44" s="148"/>
      <c r="P44" s="148"/>
      <c r="Q44" s="148"/>
    </row>
    <row r="45" spans="1:17" ht="15" customHeight="1" x14ac:dyDescent="0.2">
      <c r="A45" s="295"/>
      <c r="B45" s="296"/>
      <c r="C45" s="296"/>
      <c r="D45" s="296"/>
      <c r="E45" s="296"/>
      <c r="F45" s="296"/>
      <c r="G45" s="296"/>
      <c r="H45" s="296"/>
      <c r="I45" s="296"/>
      <c r="J45" s="297"/>
      <c r="K45" s="148"/>
      <c r="L45" s="148"/>
      <c r="M45" s="148"/>
      <c r="N45" s="148"/>
      <c r="O45" s="148"/>
      <c r="P45" s="148"/>
      <c r="Q45" s="148"/>
    </row>
    <row r="46" spans="1:17" ht="15" customHeight="1" x14ac:dyDescent="0.2">
      <c r="A46" s="295"/>
      <c r="B46" s="296"/>
      <c r="C46" s="296"/>
      <c r="D46" s="296"/>
      <c r="E46" s="296"/>
      <c r="F46" s="296"/>
      <c r="G46" s="296"/>
      <c r="H46" s="296"/>
      <c r="I46" s="296"/>
      <c r="J46" s="297"/>
      <c r="K46" s="148"/>
      <c r="L46" s="148"/>
      <c r="M46" s="148"/>
      <c r="N46" s="148"/>
      <c r="O46" s="148"/>
      <c r="P46" s="148"/>
      <c r="Q46" s="148"/>
    </row>
    <row r="47" spans="1:17" ht="15" customHeight="1" x14ac:dyDescent="0.2">
      <c r="A47" s="295"/>
      <c r="B47" s="296"/>
      <c r="C47" s="296"/>
      <c r="D47" s="296"/>
      <c r="E47" s="296"/>
      <c r="F47" s="296"/>
      <c r="G47" s="296"/>
      <c r="H47" s="296"/>
      <c r="I47" s="296"/>
      <c r="J47" s="297"/>
      <c r="K47" s="148"/>
      <c r="L47" s="148"/>
      <c r="M47" s="148"/>
      <c r="N47" s="148"/>
      <c r="O47" s="148"/>
      <c r="P47" s="148"/>
      <c r="Q47" s="148"/>
    </row>
    <row r="48" spans="1:17" ht="15" customHeight="1" x14ac:dyDescent="0.2">
      <c r="A48" s="295"/>
      <c r="B48" s="296"/>
      <c r="C48" s="296"/>
      <c r="D48" s="296"/>
      <c r="E48" s="296"/>
      <c r="F48" s="296"/>
      <c r="G48" s="296"/>
      <c r="H48" s="296"/>
      <c r="I48" s="296"/>
      <c r="J48" s="297"/>
      <c r="K48" s="148"/>
      <c r="L48" s="148"/>
      <c r="M48" s="148"/>
      <c r="N48" s="148"/>
      <c r="O48" s="148"/>
      <c r="P48" s="148"/>
      <c r="Q48" s="148"/>
    </row>
    <row r="49" spans="1:17" ht="15" customHeight="1" x14ac:dyDescent="0.2">
      <c r="A49" s="295"/>
      <c r="B49" s="296"/>
      <c r="C49" s="296"/>
      <c r="D49" s="296"/>
      <c r="E49" s="296"/>
      <c r="F49" s="296"/>
      <c r="G49" s="296"/>
      <c r="H49" s="296"/>
      <c r="I49" s="296"/>
      <c r="J49" s="297"/>
      <c r="K49" s="148"/>
      <c r="L49" s="148"/>
      <c r="M49" s="148"/>
      <c r="N49" s="148"/>
      <c r="O49" s="148"/>
      <c r="P49" s="148"/>
      <c r="Q49" s="148"/>
    </row>
    <row r="50" spans="1:17" ht="15" customHeight="1" x14ac:dyDescent="0.2">
      <c r="A50" s="295"/>
      <c r="B50" s="296"/>
      <c r="C50" s="296"/>
      <c r="D50" s="296"/>
      <c r="E50" s="296"/>
      <c r="F50" s="296"/>
      <c r="G50" s="296"/>
      <c r="H50" s="296"/>
      <c r="I50" s="296"/>
      <c r="J50" s="297"/>
      <c r="K50" s="148"/>
      <c r="L50" s="148"/>
      <c r="M50" s="148"/>
      <c r="N50" s="148"/>
      <c r="O50" s="148"/>
      <c r="P50" s="148"/>
      <c r="Q50" s="148"/>
    </row>
    <row r="51" spans="1:17" ht="15" customHeight="1" x14ac:dyDescent="0.2">
      <c r="A51" s="295"/>
      <c r="B51" s="296"/>
      <c r="C51" s="296"/>
      <c r="D51" s="296"/>
      <c r="E51" s="296"/>
      <c r="F51" s="296"/>
      <c r="G51" s="296"/>
      <c r="H51" s="296"/>
      <c r="I51" s="296"/>
      <c r="J51" s="297"/>
      <c r="K51" s="148"/>
      <c r="L51" s="148"/>
      <c r="M51" s="148"/>
      <c r="N51" s="148"/>
      <c r="O51" s="148"/>
      <c r="P51" s="148"/>
      <c r="Q51" s="148"/>
    </row>
    <row r="52" spans="1:17" ht="15" customHeight="1" x14ac:dyDescent="0.2">
      <c r="A52" s="295"/>
      <c r="B52" s="296"/>
      <c r="C52" s="296"/>
      <c r="D52" s="296"/>
      <c r="E52" s="296"/>
      <c r="F52" s="296"/>
      <c r="G52" s="296"/>
      <c r="H52" s="296"/>
      <c r="I52" s="296"/>
      <c r="J52" s="297"/>
      <c r="K52" s="148"/>
      <c r="L52" s="148"/>
      <c r="M52" s="148"/>
      <c r="N52" s="148"/>
      <c r="O52" s="148"/>
      <c r="P52" s="148"/>
      <c r="Q52" s="148"/>
    </row>
    <row r="53" spans="1:17" ht="15" customHeight="1" x14ac:dyDescent="0.2">
      <c r="A53" s="295"/>
      <c r="B53" s="296"/>
      <c r="C53" s="296"/>
      <c r="D53" s="296"/>
      <c r="E53" s="296"/>
      <c r="F53" s="296"/>
      <c r="G53" s="296"/>
      <c r="H53" s="296"/>
      <c r="I53" s="296"/>
      <c r="J53" s="297"/>
      <c r="K53" s="148"/>
      <c r="L53" s="148"/>
      <c r="M53" s="148"/>
      <c r="N53" s="148"/>
      <c r="O53" s="148"/>
      <c r="P53" s="148"/>
      <c r="Q53" s="148"/>
    </row>
    <row r="54" spans="1:17" ht="15" customHeight="1" x14ac:dyDescent="0.2">
      <c r="A54" s="295"/>
      <c r="B54" s="296"/>
      <c r="C54" s="296"/>
      <c r="D54" s="296"/>
      <c r="E54" s="296"/>
      <c r="F54" s="296"/>
      <c r="G54" s="296"/>
      <c r="H54" s="296"/>
      <c r="I54" s="296"/>
      <c r="J54" s="297"/>
      <c r="K54" s="148"/>
      <c r="L54" s="148"/>
      <c r="M54" s="148"/>
      <c r="N54" s="148"/>
      <c r="O54" s="148"/>
      <c r="P54" s="148"/>
      <c r="Q54" s="148"/>
    </row>
    <row r="55" spans="1:17" ht="15" customHeight="1" x14ac:dyDescent="0.2">
      <c r="A55" s="295"/>
      <c r="B55" s="296"/>
      <c r="C55" s="296"/>
      <c r="D55" s="296"/>
      <c r="E55" s="296"/>
      <c r="F55" s="296"/>
      <c r="G55" s="296"/>
      <c r="H55" s="296"/>
      <c r="I55" s="296"/>
      <c r="J55" s="297"/>
      <c r="K55" s="148"/>
      <c r="L55" s="148"/>
      <c r="M55" s="148"/>
      <c r="N55" s="148"/>
      <c r="O55" s="148"/>
      <c r="P55" s="148"/>
      <c r="Q55" s="148"/>
    </row>
    <row r="56" spans="1:17" ht="15" customHeight="1" x14ac:dyDescent="0.2">
      <c r="A56" s="295"/>
      <c r="B56" s="296"/>
      <c r="C56" s="296"/>
      <c r="D56" s="296"/>
      <c r="E56" s="296"/>
      <c r="F56" s="296"/>
      <c r="G56" s="296"/>
      <c r="H56" s="296"/>
      <c r="I56" s="296"/>
      <c r="J56" s="297"/>
      <c r="K56" s="148"/>
      <c r="L56" s="148"/>
      <c r="M56" s="148"/>
      <c r="N56" s="148"/>
      <c r="O56" s="148"/>
      <c r="P56" s="148"/>
      <c r="Q56" s="148"/>
    </row>
    <row r="57" spans="1:17" ht="15" customHeight="1" x14ac:dyDescent="0.2">
      <c r="A57" s="295"/>
      <c r="B57" s="296"/>
      <c r="C57" s="296"/>
      <c r="D57" s="296"/>
      <c r="E57" s="296"/>
      <c r="F57" s="296"/>
      <c r="G57" s="296"/>
      <c r="H57" s="296"/>
      <c r="I57" s="296"/>
      <c r="J57" s="297"/>
      <c r="K57" s="148"/>
      <c r="L57" s="148"/>
      <c r="M57" s="148"/>
      <c r="N57" s="148"/>
      <c r="O57" s="148"/>
      <c r="P57" s="148"/>
      <c r="Q57" s="148"/>
    </row>
    <row r="58" spans="1:17" ht="15" customHeight="1" x14ac:dyDescent="0.2">
      <c r="A58" s="295"/>
      <c r="B58" s="296"/>
      <c r="C58" s="296"/>
      <c r="D58" s="296"/>
      <c r="E58" s="296"/>
      <c r="F58" s="296"/>
      <c r="G58" s="296"/>
      <c r="H58" s="296"/>
      <c r="I58" s="296"/>
      <c r="J58" s="297"/>
      <c r="K58" s="148"/>
      <c r="L58" s="148"/>
      <c r="M58" s="148"/>
      <c r="N58" s="148"/>
      <c r="O58" s="148"/>
      <c r="P58" s="148"/>
      <c r="Q58" s="148"/>
    </row>
    <row r="59" spans="1:17" ht="15" customHeight="1" thickBot="1" x14ac:dyDescent="0.25">
      <c r="A59" s="298"/>
      <c r="B59" s="299"/>
      <c r="C59" s="299"/>
      <c r="D59" s="299"/>
      <c r="E59" s="299"/>
      <c r="F59" s="299"/>
      <c r="G59" s="299"/>
      <c r="H59" s="299"/>
      <c r="I59" s="299"/>
      <c r="J59" s="300"/>
      <c r="K59" s="148"/>
      <c r="L59" s="148"/>
      <c r="M59" s="148"/>
      <c r="N59" s="148"/>
      <c r="O59" s="148"/>
      <c r="P59" s="148"/>
      <c r="Q59" s="148"/>
    </row>
    <row r="60" spans="1:17" ht="15" customHeight="1" x14ac:dyDescent="0.2">
      <c r="A60" s="148"/>
      <c r="B60" s="148"/>
      <c r="C60" s="148"/>
      <c r="D60" s="148"/>
      <c r="E60" s="148"/>
      <c r="F60" s="148"/>
      <c r="G60" s="148"/>
      <c r="H60" s="148"/>
      <c r="I60" s="148"/>
      <c r="J60" s="148"/>
      <c r="K60" s="148"/>
      <c r="L60" s="148"/>
      <c r="M60" s="148"/>
      <c r="N60" s="148"/>
      <c r="O60" s="148"/>
      <c r="P60" s="148"/>
      <c r="Q60" s="148"/>
    </row>
    <row r="61" spans="1:17" ht="15" customHeight="1" x14ac:dyDescent="0.2">
      <c r="A61" s="148"/>
      <c r="B61" s="148"/>
      <c r="C61" s="148"/>
      <c r="D61" s="148"/>
      <c r="E61" s="148"/>
      <c r="F61" s="148"/>
      <c r="G61" s="148"/>
      <c r="H61" s="148"/>
      <c r="I61" s="148"/>
      <c r="J61" s="148"/>
      <c r="K61" s="148"/>
      <c r="L61" s="148"/>
      <c r="M61" s="148"/>
      <c r="N61" s="148"/>
      <c r="O61" s="148"/>
      <c r="P61" s="148"/>
      <c r="Q61" s="148"/>
    </row>
    <row r="62" spans="1:17" ht="15" customHeight="1" x14ac:dyDescent="0.2">
      <c r="A62" s="148"/>
      <c r="B62" s="148"/>
      <c r="C62" s="148"/>
      <c r="D62" s="148"/>
      <c r="E62" s="148"/>
      <c r="F62" s="148"/>
      <c r="G62" s="148"/>
      <c r="H62" s="148"/>
      <c r="I62" s="148"/>
      <c r="J62" s="148"/>
      <c r="K62" s="148"/>
      <c r="L62" s="148"/>
      <c r="M62" s="148"/>
      <c r="N62" s="148"/>
      <c r="O62" s="148"/>
      <c r="P62" s="148"/>
      <c r="Q62" s="148"/>
    </row>
    <row r="63" spans="1:17" ht="15" customHeight="1" x14ac:dyDescent="0.2">
      <c r="A63" s="148"/>
      <c r="B63" s="148"/>
      <c r="C63" s="148"/>
      <c r="D63" s="148"/>
      <c r="E63" s="148"/>
      <c r="F63" s="148"/>
      <c r="G63" s="148"/>
      <c r="H63" s="148"/>
      <c r="I63" s="148"/>
      <c r="J63" s="148"/>
      <c r="K63" s="148"/>
      <c r="L63" s="148"/>
      <c r="M63" s="148"/>
      <c r="N63" s="148"/>
      <c r="O63" s="148"/>
      <c r="P63" s="148"/>
      <c r="Q63" s="148"/>
    </row>
    <row r="64" spans="1:17" ht="15" customHeight="1" x14ac:dyDescent="0.2">
      <c r="A64" s="148"/>
      <c r="B64" s="148"/>
      <c r="C64" s="148"/>
      <c r="D64" s="148"/>
      <c r="E64" s="148"/>
      <c r="F64" s="148"/>
      <c r="G64" s="148"/>
      <c r="H64" s="148"/>
      <c r="I64" s="148"/>
      <c r="J64" s="148"/>
      <c r="K64" s="148"/>
      <c r="L64" s="148"/>
      <c r="M64" s="148"/>
      <c r="N64" s="148"/>
      <c r="O64" s="148"/>
      <c r="P64" s="148"/>
      <c r="Q64" s="148"/>
    </row>
    <row r="65" spans="1:17" ht="15" customHeight="1" x14ac:dyDescent="0.2">
      <c r="A65" s="148"/>
      <c r="B65" s="148"/>
      <c r="C65" s="148"/>
      <c r="D65" s="148"/>
      <c r="E65" s="148"/>
      <c r="F65" s="148"/>
      <c r="G65" s="148"/>
      <c r="H65" s="148"/>
      <c r="I65" s="148"/>
      <c r="J65" s="148"/>
      <c r="K65" s="148"/>
      <c r="L65" s="148"/>
      <c r="M65" s="148"/>
      <c r="N65" s="148"/>
      <c r="O65" s="148"/>
      <c r="P65" s="148"/>
      <c r="Q65" s="148"/>
    </row>
    <row r="66" spans="1:17" ht="15" customHeight="1" x14ac:dyDescent="0.2">
      <c r="A66" s="148"/>
      <c r="B66" s="148"/>
      <c r="C66" s="148"/>
      <c r="D66" s="148"/>
      <c r="E66" s="148"/>
      <c r="F66" s="148"/>
      <c r="G66" s="148"/>
      <c r="H66" s="148"/>
      <c r="I66" s="148"/>
      <c r="J66" s="148"/>
      <c r="K66" s="148"/>
      <c r="L66" s="148"/>
      <c r="M66" s="148"/>
      <c r="N66" s="148"/>
      <c r="O66" s="148"/>
      <c r="P66" s="148"/>
      <c r="Q66" s="148"/>
    </row>
    <row r="67" spans="1:17" ht="15" customHeight="1" x14ac:dyDescent="0.2">
      <c r="A67" s="148"/>
      <c r="B67" s="148"/>
      <c r="C67" s="148"/>
      <c r="D67" s="148"/>
      <c r="E67" s="148"/>
      <c r="F67" s="148"/>
      <c r="G67" s="148"/>
      <c r="H67" s="148"/>
      <c r="I67" s="148"/>
      <c r="J67" s="148"/>
      <c r="K67" s="148"/>
      <c r="L67" s="148"/>
      <c r="M67" s="148"/>
      <c r="N67" s="148"/>
      <c r="O67" s="148"/>
      <c r="P67" s="148"/>
      <c r="Q67" s="148"/>
    </row>
    <row r="68" spans="1:17" ht="15" customHeight="1" x14ac:dyDescent="0.2">
      <c r="A68" s="148"/>
      <c r="B68" s="148"/>
      <c r="C68" s="148"/>
      <c r="D68" s="148"/>
      <c r="E68" s="148"/>
      <c r="F68" s="148"/>
      <c r="G68" s="148"/>
      <c r="H68" s="148"/>
      <c r="I68" s="148"/>
      <c r="J68" s="148"/>
      <c r="K68" s="148"/>
      <c r="L68" s="148"/>
      <c r="M68" s="148"/>
      <c r="N68" s="148"/>
      <c r="O68" s="148"/>
      <c r="P68" s="148"/>
      <c r="Q68" s="148"/>
    </row>
    <row r="69" spans="1:17" ht="15" customHeight="1" x14ac:dyDescent="0.2">
      <c r="A69" s="148"/>
      <c r="B69" s="148"/>
      <c r="C69" s="148"/>
      <c r="D69" s="148"/>
      <c r="E69" s="148"/>
      <c r="F69" s="148"/>
      <c r="G69" s="148"/>
      <c r="H69" s="148"/>
      <c r="I69" s="148"/>
      <c r="J69" s="148"/>
      <c r="K69" s="148"/>
      <c r="L69" s="148"/>
      <c r="M69" s="148"/>
      <c r="N69" s="148"/>
      <c r="O69" s="148"/>
      <c r="P69" s="148"/>
      <c r="Q69" s="148"/>
    </row>
    <row r="70" spans="1:17" ht="15" customHeight="1" x14ac:dyDescent="0.2">
      <c r="A70" s="148"/>
      <c r="B70" s="148"/>
      <c r="C70" s="148"/>
      <c r="D70" s="148"/>
      <c r="E70" s="148"/>
      <c r="F70" s="148"/>
      <c r="G70" s="148"/>
      <c r="H70" s="148"/>
      <c r="I70" s="148"/>
      <c r="J70" s="148"/>
      <c r="K70" s="148"/>
      <c r="L70" s="148"/>
      <c r="M70" s="148"/>
      <c r="N70" s="148"/>
      <c r="O70" s="148"/>
      <c r="P70" s="148"/>
      <c r="Q70" s="148"/>
    </row>
    <row r="71" spans="1:17" ht="15" customHeight="1" x14ac:dyDescent="0.2">
      <c r="A71" s="148"/>
      <c r="B71" s="148"/>
      <c r="C71" s="148"/>
      <c r="D71" s="148"/>
      <c r="E71" s="148"/>
      <c r="F71" s="148"/>
      <c r="G71" s="148"/>
      <c r="H71" s="148"/>
      <c r="I71" s="148"/>
      <c r="J71" s="148"/>
      <c r="K71" s="148"/>
      <c r="L71" s="148"/>
      <c r="M71" s="148"/>
      <c r="N71" s="148"/>
      <c r="O71" s="148"/>
      <c r="P71" s="148"/>
      <c r="Q71" s="148"/>
    </row>
    <row r="72" spans="1:17" ht="15" customHeight="1" x14ac:dyDescent="0.2">
      <c r="A72" s="148"/>
      <c r="B72" s="148"/>
      <c r="C72" s="148"/>
      <c r="D72" s="148"/>
      <c r="E72" s="148"/>
      <c r="F72" s="148"/>
      <c r="G72" s="148"/>
      <c r="H72" s="148"/>
      <c r="I72" s="148"/>
      <c r="J72" s="148"/>
      <c r="K72" s="148"/>
      <c r="L72" s="148"/>
      <c r="M72" s="148"/>
      <c r="N72" s="148"/>
      <c r="O72" s="148"/>
      <c r="P72" s="148"/>
      <c r="Q72" s="148"/>
    </row>
    <row r="73" spans="1:17" ht="15" customHeight="1" x14ac:dyDescent="0.2">
      <c r="A73" s="148"/>
      <c r="B73" s="148"/>
      <c r="C73" s="148"/>
      <c r="D73" s="148"/>
      <c r="E73" s="148"/>
      <c r="F73" s="148"/>
      <c r="G73" s="148"/>
      <c r="H73" s="148"/>
      <c r="I73" s="148"/>
      <c r="J73" s="148"/>
      <c r="K73" s="148"/>
      <c r="L73" s="148"/>
      <c r="M73" s="148"/>
      <c r="N73" s="148"/>
      <c r="O73" s="148"/>
      <c r="P73" s="148"/>
      <c r="Q73" s="148"/>
    </row>
    <row r="74" spans="1:17" ht="15" customHeight="1" x14ac:dyDescent="0.2">
      <c r="A74" s="148"/>
      <c r="B74" s="148"/>
      <c r="C74" s="148"/>
      <c r="D74" s="148"/>
      <c r="E74" s="148"/>
      <c r="F74" s="148"/>
      <c r="G74" s="148"/>
      <c r="H74" s="148"/>
      <c r="I74" s="148"/>
      <c r="J74" s="148"/>
      <c r="K74" s="148"/>
      <c r="L74" s="148"/>
      <c r="M74" s="148"/>
      <c r="N74" s="148"/>
      <c r="O74" s="148"/>
      <c r="P74" s="148"/>
      <c r="Q74" s="148"/>
    </row>
    <row r="75" spans="1:17" ht="15" customHeight="1" x14ac:dyDescent="0.2">
      <c r="A75" s="148"/>
      <c r="B75" s="148"/>
      <c r="C75" s="148"/>
      <c r="D75" s="148"/>
      <c r="E75" s="148"/>
      <c r="F75" s="148"/>
      <c r="G75" s="148"/>
      <c r="H75" s="148"/>
      <c r="I75" s="148"/>
      <c r="J75" s="148"/>
      <c r="K75" s="148"/>
      <c r="L75" s="148"/>
      <c r="M75" s="148"/>
      <c r="N75" s="148"/>
      <c r="O75" s="148"/>
      <c r="P75" s="148"/>
      <c r="Q75" s="148"/>
    </row>
    <row r="76" spans="1:17" ht="15" customHeight="1" x14ac:dyDescent="0.2">
      <c r="A76" s="148"/>
      <c r="B76" s="148"/>
      <c r="C76" s="148"/>
      <c r="D76" s="148"/>
      <c r="E76" s="148"/>
      <c r="F76" s="148"/>
      <c r="G76" s="148"/>
      <c r="H76" s="148"/>
      <c r="I76" s="148"/>
      <c r="J76" s="148"/>
      <c r="K76" s="148"/>
      <c r="L76" s="148"/>
      <c r="M76" s="148"/>
      <c r="N76" s="148"/>
      <c r="O76" s="148"/>
      <c r="P76" s="148"/>
      <c r="Q76" s="148"/>
    </row>
    <row r="77" spans="1:17" ht="15" customHeight="1" x14ac:dyDescent="0.2">
      <c r="A77" s="148"/>
      <c r="B77" s="148"/>
      <c r="C77" s="148"/>
      <c r="D77" s="148"/>
      <c r="E77" s="148"/>
      <c r="F77" s="148"/>
      <c r="G77" s="148"/>
      <c r="H77" s="148"/>
      <c r="I77" s="148"/>
      <c r="J77" s="148"/>
      <c r="K77" s="148"/>
      <c r="L77" s="148"/>
      <c r="M77" s="148"/>
      <c r="N77" s="148"/>
      <c r="O77" s="148"/>
      <c r="P77" s="148"/>
      <c r="Q77" s="148"/>
    </row>
    <row r="78" spans="1:17" ht="15" customHeight="1" x14ac:dyDescent="0.2">
      <c r="A78" s="148"/>
      <c r="B78" s="148"/>
      <c r="C78" s="148"/>
      <c r="D78" s="148"/>
      <c r="E78" s="148"/>
      <c r="F78" s="148"/>
      <c r="G78" s="148"/>
      <c r="H78" s="148"/>
      <c r="I78" s="148"/>
      <c r="J78" s="148"/>
      <c r="K78" s="148"/>
      <c r="L78" s="148"/>
      <c r="M78" s="148"/>
      <c r="N78" s="148"/>
      <c r="O78" s="148"/>
      <c r="P78" s="148"/>
      <c r="Q78" s="148"/>
    </row>
    <row r="79" spans="1:17" ht="15" customHeight="1" x14ac:dyDescent="0.2">
      <c r="A79" s="148"/>
      <c r="B79" s="148"/>
      <c r="C79" s="148"/>
      <c r="D79" s="148"/>
      <c r="E79" s="148"/>
      <c r="F79" s="148"/>
      <c r="G79" s="148"/>
      <c r="H79" s="148"/>
      <c r="I79" s="148"/>
      <c r="J79" s="148"/>
      <c r="K79" s="148"/>
      <c r="L79" s="148"/>
      <c r="M79" s="148"/>
      <c r="N79" s="148"/>
      <c r="O79" s="148"/>
      <c r="P79" s="148"/>
      <c r="Q79" s="148"/>
    </row>
    <row r="80" spans="1:17" ht="15" customHeight="1" x14ac:dyDescent="0.2">
      <c r="A80" s="148"/>
      <c r="B80" s="148"/>
      <c r="C80" s="148"/>
      <c r="D80" s="148"/>
      <c r="E80" s="148"/>
      <c r="F80" s="148"/>
      <c r="G80" s="148"/>
      <c r="H80" s="148"/>
      <c r="I80" s="148"/>
      <c r="J80" s="148"/>
      <c r="K80" s="148"/>
      <c r="L80" s="148"/>
      <c r="M80" s="148"/>
      <c r="N80" s="148"/>
      <c r="O80" s="148"/>
      <c r="P80" s="148"/>
      <c r="Q80" s="148"/>
    </row>
    <row r="81" spans="1:17" ht="15" customHeight="1" x14ac:dyDescent="0.2">
      <c r="A81" s="148"/>
      <c r="B81" s="148"/>
      <c r="C81" s="148"/>
      <c r="D81" s="148"/>
      <c r="E81" s="148"/>
      <c r="F81" s="148"/>
      <c r="G81" s="148"/>
      <c r="H81" s="148"/>
      <c r="I81" s="148"/>
      <c r="J81" s="148"/>
      <c r="K81" s="148"/>
      <c r="L81" s="148"/>
      <c r="M81" s="148"/>
      <c r="N81" s="148"/>
      <c r="O81" s="148"/>
      <c r="P81" s="148"/>
      <c r="Q81" s="148"/>
    </row>
    <row r="82" spans="1:17" ht="15" customHeight="1" x14ac:dyDescent="0.2">
      <c r="A82" s="148"/>
      <c r="B82" s="148"/>
      <c r="C82" s="148"/>
      <c r="D82" s="148"/>
      <c r="E82" s="148"/>
      <c r="F82" s="148"/>
      <c r="G82" s="148"/>
      <c r="H82" s="148"/>
      <c r="I82" s="148"/>
      <c r="J82" s="148"/>
      <c r="K82" s="148"/>
      <c r="L82" s="148"/>
      <c r="M82" s="148"/>
      <c r="N82" s="148"/>
      <c r="O82" s="148"/>
      <c r="P82" s="148"/>
      <c r="Q82" s="148"/>
    </row>
    <row r="83" spans="1:17" ht="15" customHeight="1" x14ac:dyDescent="0.2">
      <c r="A83" s="148"/>
      <c r="B83" s="148"/>
      <c r="C83" s="148"/>
      <c r="D83" s="148"/>
      <c r="E83" s="148"/>
      <c r="F83" s="148"/>
      <c r="G83" s="148"/>
      <c r="H83" s="148"/>
      <c r="I83" s="148"/>
      <c r="J83" s="148"/>
      <c r="K83" s="148"/>
      <c r="L83" s="148"/>
      <c r="M83" s="148"/>
      <c r="N83" s="148"/>
      <c r="O83" s="148"/>
      <c r="P83" s="148"/>
      <c r="Q83" s="148"/>
    </row>
    <row r="84" spans="1:17" ht="15" customHeight="1" x14ac:dyDescent="0.2">
      <c r="A84" s="148"/>
      <c r="B84" s="148"/>
      <c r="C84" s="148"/>
      <c r="D84" s="148"/>
      <c r="E84" s="148"/>
      <c r="F84" s="148"/>
      <c r="G84" s="148"/>
      <c r="H84" s="148"/>
      <c r="I84" s="148"/>
      <c r="J84" s="148"/>
      <c r="K84" s="148"/>
      <c r="L84" s="148"/>
      <c r="M84" s="148"/>
      <c r="N84" s="148"/>
      <c r="O84" s="148"/>
      <c r="P84" s="148"/>
      <c r="Q84" s="148"/>
    </row>
    <row r="85" spans="1:17" ht="15" customHeight="1" x14ac:dyDescent="0.2">
      <c r="A85" s="148"/>
      <c r="B85" s="148"/>
      <c r="C85" s="148"/>
      <c r="D85" s="148"/>
      <c r="E85" s="148"/>
      <c r="F85" s="148"/>
      <c r="G85" s="148"/>
      <c r="H85" s="148"/>
      <c r="I85" s="148"/>
      <c r="J85" s="148"/>
      <c r="K85" s="148"/>
      <c r="L85" s="148"/>
      <c r="M85" s="148"/>
      <c r="N85" s="148"/>
      <c r="O85" s="148"/>
      <c r="P85" s="148"/>
      <c r="Q85" s="148"/>
    </row>
    <row r="86" spans="1:17" ht="15" customHeight="1" x14ac:dyDescent="0.2">
      <c r="A86" s="148"/>
      <c r="B86" s="148"/>
      <c r="C86" s="148"/>
      <c r="D86" s="148"/>
      <c r="E86" s="148"/>
      <c r="F86" s="148"/>
      <c r="G86" s="148"/>
      <c r="H86" s="148"/>
      <c r="I86" s="148"/>
      <c r="J86" s="148"/>
      <c r="K86" s="148"/>
      <c r="L86" s="148"/>
      <c r="M86" s="148"/>
      <c r="N86" s="148"/>
      <c r="O86" s="148"/>
      <c r="P86" s="148"/>
      <c r="Q86" s="148"/>
    </row>
    <row r="87" spans="1:17" ht="15" customHeight="1" x14ac:dyDescent="0.2">
      <c r="A87" s="148"/>
      <c r="B87" s="148"/>
      <c r="C87" s="148"/>
      <c r="D87" s="148"/>
      <c r="E87" s="148"/>
      <c r="F87" s="148"/>
      <c r="G87" s="148"/>
      <c r="H87" s="148"/>
      <c r="I87" s="148"/>
      <c r="J87" s="148"/>
      <c r="K87" s="148"/>
      <c r="L87" s="148"/>
      <c r="M87" s="148"/>
      <c r="N87" s="148"/>
      <c r="O87" s="148"/>
      <c r="P87" s="148"/>
      <c r="Q87" s="148"/>
    </row>
    <row r="88" spans="1:17" ht="15" customHeight="1" x14ac:dyDescent="0.2">
      <c r="A88" s="148"/>
      <c r="B88" s="148"/>
      <c r="C88" s="148"/>
      <c r="D88" s="148"/>
      <c r="E88" s="148"/>
      <c r="F88" s="148"/>
      <c r="G88" s="148"/>
      <c r="H88" s="148"/>
      <c r="I88" s="148"/>
      <c r="J88" s="148"/>
      <c r="K88" s="148"/>
      <c r="L88" s="148"/>
      <c r="M88" s="148"/>
      <c r="N88" s="148"/>
      <c r="O88" s="148"/>
      <c r="P88" s="148"/>
      <c r="Q88" s="148"/>
    </row>
    <row r="89" spans="1:17" ht="15" customHeight="1" x14ac:dyDescent="0.2">
      <c r="A89" s="148"/>
      <c r="B89" s="148"/>
      <c r="C89" s="148"/>
      <c r="D89" s="148"/>
      <c r="E89" s="148"/>
      <c r="F89" s="148"/>
      <c r="G89" s="148"/>
      <c r="H89" s="148"/>
      <c r="I89" s="148"/>
      <c r="J89" s="148"/>
      <c r="K89" s="148"/>
      <c r="L89" s="148"/>
      <c r="M89" s="148"/>
      <c r="N89" s="148"/>
      <c r="O89" s="148"/>
      <c r="P89" s="148"/>
      <c r="Q89" s="148"/>
    </row>
    <row r="90" spans="1:17" ht="15" customHeight="1" x14ac:dyDescent="0.2">
      <c r="A90" s="148"/>
      <c r="B90" s="148"/>
      <c r="C90" s="148"/>
      <c r="D90" s="148"/>
      <c r="E90" s="148"/>
      <c r="F90" s="148"/>
      <c r="G90" s="148"/>
      <c r="H90" s="148"/>
      <c r="I90" s="148"/>
      <c r="J90" s="148"/>
      <c r="K90" s="148"/>
      <c r="L90" s="148"/>
      <c r="M90" s="148"/>
      <c r="N90" s="148"/>
      <c r="O90" s="148"/>
      <c r="P90" s="148"/>
      <c r="Q90" s="148"/>
    </row>
    <row r="91" spans="1:17" ht="15" customHeight="1" x14ac:dyDescent="0.2">
      <c r="A91" s="148"/>
      <c r="B91" s="148"/>
      <c r="C91" s="148"/>
      <c r="D91" s="148"/>
      <c r="E91" s="148"/>
      <c r="F91" s="148"/>
      <c r="G91" s="148"/>
      <c r="H91" s="148"/>
      <c r="I91" s="148"/>
      <c r="J91" s="148"/>
      <c r="K91" s="148"/>
      <c r="L91" s="148"/>
      <c r="M91" s="148"/>
      <c r="N91" s="148"/>
      <c r="O91" s="148"/>
      <c r="P91" s="148"/>
      <c r="Q91" s="148"/>
    </row>
    <row r="92" spans="1:17" ht="15" customHeight="1" x14ac:dyDescent="0.2">
      <c r="A92" s="148"/>
      <c r="B92" s="148"/>
      <c r="C92" s="148"/>
      <c r="D92" s="148"/>
      <c r="E92" s="148"/>
      <c r="F92" s="148"/>
      <c r="G92" s="148"/>
      <c r="H92" s="148"/>
      <c r="I92" s="148"/>
      <c r="J92" s="148"/>
      <c r="K92" s="148"/>
      <c r="L92" s="148"/>
      <c r="M92" s="148"/>
      <c r="N92" s="148"/>
      <c r="O92" s="148"/>
      <c r="P92" s="148"/>
      <c r="Q92" s="148"/>
    </row>
    <row r="93" spans="1:17" ht="15" customHeight="1" x14ac:dyDescent="0.2">
      <c r="A93" s="148"/>
      <c r="B93" s="148"/>
      <c r="C93" s="148"/>
      <c r="D93" s="148"/>
      <c r="E93" s="148"/>
      <c r="F93" s="148"/>
      <c r="G93" s="148"/>
      <c r="H93" s="148"/>
      <c r="I93" s="148"/>
      <c r="J93" s="148"/>
      <c r="K93" s="148"/>
      <c r="L93" s="148"/>
      <c r="M93" s="148"/>
      <c r="N93" s="148"/>
      <c r="O93" s="148"/>
      <c r="P93" s="148"/>
      <c r="Q93" s="148"/>
    </row>
    <row r="94" spans="1:17" ht="15" customHeight="1" x14ac:dyDescent="0.2">
      <c r="A94" s="148"/>
      <c r="B94" s="148"/>
      <c r="C94" s="148"/>
      <c r="D94" s="148"/>
      <c r="E94" s="148"/>
      <c r="F94" s="148"/>
      <c r="G94" s="148"/>
      <c r="H94" s="148"/>
      <c r="I94" s="148"/>
      <c r="J94" s="148"/>
      <c r="K94" s="148"/>
      <c r="L94" s="148"/>
      <c r="M94" s="148"/>
      <c r="N94" s="148"/>
      <c r="O94" s="148"/>
      <c r="P94" s="148"/>
      <c r="Q94" s="148"/>
    </row>
    <row r="95" spans="1:17" ht="15" customHeight="1" x14ac:dyDescent="0.2">
      <c r="A95" s="148"/>
      <c r="B95" s="148"/>
      <c r="C95" s="148"/>
      <c r="D95" s="148"/>
      <c r="E95" s="148"/>
      <c r="F95" s="148"/>
      <c r="G95" s="148"/>
      <c r="H95" s="148"/>
      <c r="I95" s="148"/>
      <c r="J95" s="148"/>
      <c r="K95" s="148"/>
      <c r="L95" s="148"/>
      <c r="M95" s="148"/>
      <c r="N95" s="148"/>
      <c r="O95" s="148"/>
      <c r="P95" s="148"/>
      <c r="Q95" s="148"/>
    </row>
    <row r="96" spans="1:17" ht="15" customHeight="1" x14ac:dyDescent="0.2">
      <c r="A96" s="148"/>
      <c r="B96" s="148"/>
      <c r="C96" s="148"/>
      <c r="D96" s="148"/>
      <c r="E96" s="148"/>
      <c r="F96" s="148"/>
      <c r="G96" s="148"/>
      <c r="H96" s="148"/>
      <c r="I96" s="148"/>
      <c r="J96" s="148"/>
      <c r="K96" s="148"/>
      <c r="L96" s="148"/>
      <c r="M96" s="148"/>
      <c r="N96" s="148"/>
      <c r="O96" s="148"/>
      <c r="P96" s="148"/>
      <c r="Q96" s="148"/>
    </row>
    <row r="97" spans="1:17" ht="15" customHeight="1" x14ac:dyDescent="0.2">
      <c r="A97" s="148"/>
      <c r="B97" s="148"/>
      <c r="C97" s="148"/>
      <c r="D97" s="148"/>
      <c r="E97" s="148"/>
      <c r="F97" s="148"/>
      <c r="G97" s="148"/>
      <c r="H97" s="148"/>
      <c r="I97" s="148"/>
      <c r="J97" s="148"/>
      <c r="K97" s="148"/>
      <c r="L97" s="148"/>
      <c r="M97" s="148"/>
      <c r="N97" s="148"/>
      <c r="O97" s="148"/>
      <c r="P97" s="148"/>
      <c r="Q97" s="148"/>
    </row>
    <row r="98" spans="1:17" ht="15" customHeight="1" x14ac:dyDescent="0.2">
      <c r="A98" s="148"/>
      <c r="B98" s="148"/>
      <c r="C98" s="148"/>
      <c r="D98" s="148"/>
      <c r="E98" s="148"/>
      <c r="F98" s="148"/>
      <c r="G98" s="148"/>
      <c r="H98" s="148"/>
      <c r="I98" s="148"/>
      <c r="J98" s="148"/>
      <c r="K98" s="148"/>
      <c r="L98" s="148"/>
      <c r="M98" s="148"/>
      <c r="N98" s="148"/>
      <c r="O98" s="148"/>
      <c r="P98" s="148"/>
      <c r="Q98" s="148"/>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Microsoft Office User</cp:lastModifiedBy>
  <cp:lastPrinted>2019-08-06T23:30:22Z</cp:lastPrinted>
  <dcterms:created xsi:type="dcterms:W3CDTF">2018-01-29T19:49:34Z</dcterms:created>
  <dcterms:modified xsi:type="dcterms:W3CDTF">2020-05-09T19:21:08Z</dcterms:modified>
</cp:coreProperties>
</file>